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X Web\Desktop\6-8-2026\"/>
    </mc:Choice>
  </mc:AlternateContent>
  <bookViews>
    <workbookView xWindow="-120" yWindow="-120" windowWidth="29040" windowHeight="15720" activeTab="6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0" l="1"/>
  <c r="D12" i="20"/>
  <c r="F11" i="20"/>
  <c r="F12" i="20" s="1"/>
  <c r="E11" i="20"/>
  <c r="D11" i="20"/>
  <c r="L20" i="16" l="1"/>
  <c r="M20" i="16"/>
  <c r="N20" i="16"/>
  <c r="H12" i="15"/>
  <c r="I12" i="15"/>
  <c r="G12" i="15"/>
  <c r="G8" i="15"/>
  <c r="H8" i="15"/>
  <c r="I8" i="15"/>
  <c r="L49" i="16"/>
  <c r="M49" i="16"/>
  <c r="N49" i="16"/>
  <c r="L28" i="16"/>
  <c r="M28" i="16"/>
  <c r="N28" i="16"/>
  <c r="L24" i="16"/>
  <c r="M24" i="16"/>
  <c r="N24" i="16"/>
  <c r="L32" i="16"/>
  <c r="M32" i="16"/>
  <c r="N32" i="16"/>
  <c r="L39" i="16"/>
  <c r="M39" i="16"/>
  <c r="N39" i="16"/>
  <c r="L43" i="16"/>
  <c r="M43" i="16"/>
  <c r="N43" i="16"/>
  <c r="L55" i="16"/>
  <c r="M55" i="16"/>
  <c r="N55" i="16"/>
  <c r="L75" i="16"/>
  <c r="M75" i="16"/>
  <c r="N75" i="16"/>
  <c r="L69" i="16"/>
  <c r="M69" i="16"/>
  <c r="N69" i="16"/>
  <c r="L78" i="16"/>
  <c r="M78" i="16"/>
  <c r="N78" i="16"/>
  <c r="L62" i="16"/>
  <c r="M62" i="16"/>
  <c r="N62" i="16"/>
  <c r="N63" i="16" s="1"/>
  <c r="M58" i="16"/>
  <c r="N58" i="16"/>
  <c r="L58" i="16"/>
  <c r="H11" i="15"/>
  <c r="I11" i="15"/>
  <c r="G11" i="15"/>
  <c r="L81" i="16"/>
  <c r="M81" i="16"/>
  <c r="N81" i="16"/>
  <c r="M63" i="16" l="1"/>
  <c r="L63" i="16"/>
  <c r="N50" i="16"/>
  <c r="M50" i="16"/>
  <c r="L50" i="16"/>
  <c r="N82" i="16"/>
  <c r="M82" i="16" l="1"/>
  <c r="L82" i="16"/>
  <c r="N83" i="16" l="1"/>
  <c r="I5" i="12" s="1"/>
  <c r="M83" i="16"/>
  <c r="D5" i="12" s="1"/>
  <c r="L8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<sst xmlns="http://schemas.openxmlformats.org/spreadsheetml/2006/main" count="510" uniqueCount="332">
  <si>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</si>
  <si>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</si>
  <si>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</si>
  <si>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</si>
  <si>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</si>
  <si>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</si>
  <si>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</si>
  <si>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</si>
  <si>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</si>
  <si>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</si>
  <si>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</si>
  <si>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</si>
  <si>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</si>
  <si>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</si>
  <si>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</si>
  <si>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</si>
  <si>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</si>
  <si>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</si>
  <si>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</si>
  <si>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</si>
  <si>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</si>
  <si>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</si>
  <si>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</si>
  <si>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</si>
  <si>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</si>
  <si>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</si>
  <si>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</si>
  <si>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</si>
  <si>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</si>
  <si>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</si>
  <si>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</si>
  <si>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</si>
  <si>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</si>
  <si>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</si>
  <si>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</si>
  <si>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</si>
  <si>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</si>
  <si>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</si>
  <si>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</si>
  <si>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</si>
  <si>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</si>
  <si>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</si>
  <si>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</si>
  <si>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</si>
  <si>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</si>
  <si>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</si>
  <si>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</si>
  <si>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</si>
  <si>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</si>
  <si>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</si>
  <si>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</si>
  <si>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</si>
  <si>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</si>
  <si>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</si>
  <si>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</si>
  <si>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</si>
  <si>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</si>
  <si>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</si>
  <si>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</si>
  <si>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</si>
  <si>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</si>
  <si>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</si>
  <si>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</si>
  <si>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</si>
  <si>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</si>
  <si>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</si>
  <si>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</si>
  <si>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</si>
  <si>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</si>
  <si>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</si>
  <si>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</si>
  <si>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</si>
  <si>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</si>
  <si>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</si>
  <si>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</si>
  <si>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</si>
  <si>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</si>
  <si>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</si>
  <si>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</si>
  <si>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</si>
  <si>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</si>
  <si>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</si>
  <si>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</si>
  <si>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</si>
  <si>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</si>
  <si>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</si>
  <si>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</si>
  <si>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</si>
  <si>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</si>
  <si>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</si>
  <si>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</si>
  <si>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</si>
  <si>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</si>
  <si>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</si>
  <si>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</si>
  <si>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</si>
  <si>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</si>
  <si>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</si>
  <si>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</si>
  <si>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</si>
  <si>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</si>
  <si>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</si>
  <si>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</si>
  <si>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</si>
  <si>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</si>
  <si>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</si>
  <si>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</si>
  <si>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</si>
  <si>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</si>
  <si>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</si>
  <si>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</si>
  <si>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</si>
  <si>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</si>
  <si>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</si>
  <si>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</si>
  <si>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</si>
  <si>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</si>
  <si>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</si>
  <si>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</si>
  <si>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</si>
  <si>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</si>
  <si>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</si>
  <si>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</si>
  <si>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</si>
  <si>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</si>
  <si>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</si>
  <si>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</si>
  <si>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</si>
  <si>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</si>
  <si>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</si>
  <si>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</si>
  <si>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</si>
  <si>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</si>
  <si>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</si>
  <si>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</si>
  <si>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</si>
  <si>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</si>
  <si>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</si>
  <si>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</si>
  <si>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</si>
  <si>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</si>
  <si>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</si>
  <si>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</si>
  <si>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</si>
  <si>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</si>
  <si>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</si>
  <si>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</si>
  <si>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</si>
  <si>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</si>
  <si>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</si>
  <si>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</si>
  <si>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</si>
  <si>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</si>
  <si>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</si>
  <si>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</si>
  <si>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</si>
  <si>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</si>
  <si>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</si>
  <si>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</si>
  <si>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</si>
  <si>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</si>
  <si>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</si>
  <si>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</si>
  <si>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</si>
  <si>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</si>
  <si>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</si>
  <si>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</si>
  <si>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</si>
  <si>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</si>
  <si>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</si>
  <si>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</si>
  <si>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</si>
  <si>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</si>
  <si>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</si>
  <si>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</si>
  <si>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</si>
  <si>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</si>
  <si>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</si>
  <si>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</si>
  <si>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</si>
  <si>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</si>
  <si>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</si>
  <si>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</si>
  <si>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</si>
  <si>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</si>
  <si>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</si>
  <si>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</si>
  <si>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</si>
  <si>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</si>
  <si>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</si>
  <si>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</si>
  <si>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</si>
  <si>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</si>
  <si>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</si>
  <si>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</si>
  <si>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</si>
  <si>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</si>
  <si>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</si>
  <si>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</si>
  <si>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</si>
  <si>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</si>
  <si>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</si>
  <si>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</si>
  <si>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</si>
  <si>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</si>
  <si>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</si>
  <si>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</si>
  <si>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</si>
  <si>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</si>
  <si>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</si>
  <si>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</si>
  <si>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</si>
  <si>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</si>
  <si>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</si>
  <si>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</si>
  <si>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</si>
  <si>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</si>
  <si>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</si>
  <si>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</si>
  <si>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</si>
  <si>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</si>
  <si>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</si>
  <si>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</si>
  <si>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</si>
  <si>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</si>
  <si>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</si>
  <si>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</si>
  <si>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</si>
  <si>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</si>
  <si>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</si>
  <si>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</si>
  <si>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</si>
  <si>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</si>
  <si>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</si>
  <si>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</si>
  <si>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</si>
  <si>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</si>
  <si>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</si>
  <si>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</si>
  <si>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</si>
  <si>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</si>
  <si>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</si>
  <si>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</si>
  <si>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</si>
  <si>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</si>
  <si>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</si>
  <si>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</si>
  <si>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</si>
  <si>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</si>
  <si>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</si>
  <si>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</si>
  <si>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</si>
  <si>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</si>
  <si>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</si>
  <si>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</si>
  <si>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</si>
  <si>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</si>
  <si>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</si>
  <si>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</si>
  <si>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</si>
  <si>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</si>
  <si>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</si>
  <si>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</si>
  <si>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</si>
  <si>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</si>
  <si>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</si>
  <si>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</si>
  <si>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</si>
  <si>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</si>
  <si>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</si>
  <si>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</si>
  <si>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</si>
  <si>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</si>
  <si>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</si>
  <si>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</si>
  <si>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</si>
  <si>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</si>
  <si>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</si>
  <si>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</si>
  <si>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</si>
  <si>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</si>
  <si>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</si>
  <si>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</si>
  <si>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</si>
  <si>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</si>
  <si>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</si>
  <si>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</si>
  <si>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</si>
  <si>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</si>
  <si>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</si>
  <si>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</si>
  <si>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</si>
  <si>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</si>
  <si>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</si>
  <si>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</si>
  <si>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</si>
  <si>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</si>
  <si>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</si>
  <si>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</si>
  <si>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</si>
  <si>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</si>
  <si>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</si>
  <si>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</si>
  <si>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</si>
  <si>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</si>
  <si>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</si>
  <si>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</si>
  <si>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</si>
  <si>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</si>
  <si>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</si>
  <si>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</si>
  <si>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</si>
  <si>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>ISX Trading Indices of Thursday 6/8/2026</t>
  </si>
  <si>
    <t>Bulletin No (136)</t>
  </si>
  <si>
    <t>Thursday 6/8/2026</t>
  </si>
  <si>
    <t>Iraq Stock Exchange not trading companies of Thursday 6/8/2026</t>
  </si>
  <si>
    <t xml:space="preserve">OTC Platform Trading Bulletin No (136) </t>
  </si>
  <si>
    <t>Second Platform Market Bulletin No (136)</t>
  </si>
  <si>
    <t xml:space="preserve">Undisclosed Platform Companies Bulletin No (136) </t>
  </si>
  <si>
    <t xml:space="preserve">Iraqi Agricultural Products </t>
  </si>
  <si>
    <t>AIRP</t>
  </si>
  <si>
    <t>Total Of Kirkuk producing constructional materials</t>
  </si>
  <si>
    <t>Total Of Banks Sector</t>
  </si>
  <si>
    <t>Non Iraqis' Bulletin  Thursday  August 6 2026</t>
  </si>
  <si>
    <t>Regular Market</t>
  </si>
  <si>
    <t>Non Iraqi Trading of Regular Market (Sell)</t>
  </si>
  <si>
    <t>No.of trades</t>
  </si>
  <si>
    <t xml:space="preserve">Traded Shares </t>
  </si>
  <si>
    <t xml:space="preserve">Trading Volume </t>
  </si>
  <si>
    <t xml:space="preserve">National Bank Of Iraq </t>
  </si>
  <si>
    <t>Total Bank sector</t>
  </si>
  <si>
    <t xml:space="preserve">Regular Market Bulletin No (136)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</si>
</sst>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1" fillId="0" borderId="9" xfId="0" applyNumberFormat="1" applyFont="1" applyBorder="1" applyAlignment="1">
      <alignment horizontal="center" vertical="center"/>
    </xf>
    <xf numFmtId="167" fontId="82" fillId="0" borderId="0" xfId="1500" applyNumberFormat="1" applyFont="1" applyBorder="1"/>
    <xf numFmtId="0" fontId="83" fillId="0" borderId="0" xfId="4" applyFont="1"/>
    <xf numFmtId="0" fontId="82" fillId="0" borderId="0" xfId="0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6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4" fillId="0" borderId="131" xfId="1500" applyNumberFormat="1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vertical="center"/>
    </xf>
    <xf numFmtId="167" fontId="80" fillId="0" borderId="132" xfId="1500" applyNumberFormat="1" applyFont="1" applyBorder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2" fillId="0" borderId="0" xfId="0" applyFont="1"/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97" xfId="1" applyFont="1" applyBorder="1" applyAlignment="1">
      <alignment horizontal="left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1219863</xdr:colOff>
      <xdr:row>23</xdr:row>
      <xdr:rowOff>361950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73989-1372-04C8-380D-A88AF875E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5829963" cy="2933700"/>
        </a:xfrm>
        <a:prstGeom prst="rect">
          <a:avLst/>
        </a:prstGeom>
      </xdr:spPr>
    </xdr:pic>
    <xdr:clientData/>
  </xdr:twoCellAnchor>
  <xdr:twoCellAnchor editAs="oneCell">
    <xdr:from>
      <xdr:col>6</xdr:col>
      <xdr:colOff>1247775</xdr:colOff>
      <xdr:row>15</xdr:row>
      <xdr:rowOff>47625</xdr:rowOff>
    </xdr:from>
    <xdr:to>
      <xdr:col>14</xdr:col>
      <xdr:colOff>0</xdr:colOff>
      <xdr:row>23</xdr:row>
      <xdr:rowOff>361950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C294F2-1886-135B-5223-F675E32F4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4733925"/>
          <a:ext cx="6143625" cy="2924175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6</xdr:row>
      <xdr:rowOff>0</xdr:rowOff>
    </xdr:from>
    <xdr:to>
      <xdr:col>14</xdr:col>
      <xdr:colOff>0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A74DE3E-59B9-F797-7807-900A2EA3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1857375"/>
          <a:ext cx="332422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1258955</xdr:colOff>
      <xdr:row>29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7165A-AD20-22E8-F0A5-358693669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37043" cy="3139108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1</xdr:rowOff>
    </xdr:from>
    <xdr:to>
      <xdr:col>10</xdr:col>
      <xdr:colOff>1408044</xdr:colOff>
      <xdr:row>29</xdr:row>
      <xdr:rowOff>298175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8122CD-62D4-94C3-FFC5-C265427E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6"/>
          <a:ext cx="4986130" cy="3130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63</xdr:row>
      <xdr:rowOff>28256</xdr:rowOff>
    </xdr:from>
    <xdr:to>
      <xdr:col>13</xdr:col>
      <xdr:colOff>1522971</xdr:colOff>
      <xdr:row>63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50</xdr:row>
      <xdr:rowOff>23546</xdr:rowOff>
    </xdr:from>
    <xdr:to>
      <xdr:col>13</xdr:col>
      <xdr:colOff>1497014</xdr:colOff>
      <xdr:row>50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selection activeCell="S13" sqref="S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59" t="s">
        <v>0</v>
      </c>
      <c r="C1" s="160"/>
      <c r="D1" s="161"/>
      <c r="E1" s="162"/>
      <c r="F1" s="163"/>
      <c r="G1" s="163"/>
      <c r="H1" s="163"/>
      <c r="I1" s="163"/>
      <c r="J1" s="163"/>
      <c r="K1" s="164"/>
      <c r="L1" s="19"/>
      <c r="M1" s="19"/>
      <c r="N1" s="19"/>
    </row>
    <row r="2" spans="2:16" ht="30" customHeight="1">
      <c r="B2" s="172" t="s">
        <v>313</v>
      </c>
      <c r="C2" s="173"/>
      <c r="D2" s="174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5" t="s">
        <v>312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7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8" t="s">
        <v>62</v>
      </c>
      <c r="C5" s="169"/>
      <c r="D5" s="170">
        <f>'Bullient '!M83+OTC!H12</f>
        <v>943313334</v>
      </c>
      <c r="E5" s="171"/>
      <c r="F5" s="23"/>
      <c r="G5" s="168" t="s">
        <v>63</v>
      </c>
      <c r="H5" s="169"/>
      <c r="I5" s="170">
        <f>'Bullient '!N83+OTC!I12</f>
        <v>1188472150.9300001</v>
      </c>
      <c r="J5" s="171"/>
      <c r="K5" s="24"/>
      <c r="L5" s="168" t="s">
        <v>8</v>
      </c>
      <c r="M5" s="169"/>
      <c r="N5" s="25">
        <f>'Bullient '!L83+OTC!G12</f>
        <v>1063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5"/>
      <c r="L6" s="176"/>
      <c r="M6" s="177"/>
      <c r="N6" s="28"/>
    </row>
    <row r="7" spans="2:16" ht="24.95" customHeight="1">
      <c r="B7" s="178" t="s">
        <v>1</v>
      </c>
      <c r="C7" s="179"/>
      <c r="D7" s="180"/>
      <c r="E7" s="29">
        <v>1036.1099999999999</v>
      </c>
      <c r="F7" s="30"/>
      <c r="G7" s="178" t="s">
        <v>5</v>
      </c>
      <c r="H7" s="179"/>
      <c r="I7" s="180"/>
      <c r="J7" s="29">
        <v>1264.1099999999999</v>
      </c>
      <c r="K7" s="147"/>
      <c r="L7" s="148"/>
      <c r="M7" s="149"/>
      <c r="N7" s="18"/>
    </row>
    <row r="8" spans="2:16" ht="24.95" customHeight="1">
      <c r="B8" s="178" t="s">
        <v>2</v>
      </c>
      <c r="C8" s="179"/>
      <c r="D8" s="180"/>
      <c r="E8" s="29">
        <v>1037.81</v>
      </c>
      <c r="F8" s="31"/>
      <c r="G8" s="178" t="s">
        <v>6</v>
      </c>
      <c r="H8" s="179"/>
      <c r="I8" s="180"/>
      <c r="J8" s="29">
        <v>1263.32</v>
      </c>
      <c r="K8" s="147"/>
      <c r="L8" s="148"/>
      <c r="M8" s="149"/>
      <c r="N8" s="18"/>
    </row>
    <row r="9" spans="2:16" ht="24.95" customHeight="1">
      <c r="B9" s="153" t="s">
        <v>3</v>
      </c>
      <c r="C9" s="154"/>
      <c r="D9" s="155"/>
      <c r="E9" s="117">
        <f>((E7/E8)-1)*100</f>
        <v>-0.16380647710082519</v>
      </c>
      <c r="F9" s="31"/>
      <c r="G9" s="153" t="s">
        <v>3</v>
      </c>
      <c r="H9" s="154"/>
      <c r="I9" s="155"/>
      <c r="J9" s="122">
        <f>((J7/J8)-1)*100</f>
        <v>6.2533641516004934E-2</v>
      </c>
      <c r="K9" s="147"/>
      <c r="L9" s="148"/>
      <c r="M9" s="149"/>
      <c r="N9" s="18"/>
    </row>
    <row r="10" spans="2:16" ht="24.95" customHeight="1">
      <c r="B10" s="153" t="s">
        <v>4</v>
      </c>
      <c r="C10" s="154"/>
      <c r="D10" s="155"/>
      <c r="E10" s="117">
        <f>E7-E8</f>
        <v>-1.7000000000000455</v>
      </c>
      <c r="F10" s="21"/>
      <c r="G10" s="153" t="s">
        <v>4</v>
      </c>
      <c r="H10" s="154"/>
      <c r="I10" s="155"/>
      <c r="J10" s="122">
        <f>J7-J8</f>
        <v>0.78999999999996362</v>
      </c>
      <c r="K10" s="147"/>
      <c r="L10" s="148"/>
      <c r="M10" s="14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81"/>
      <c r="L11" s="148"/>
      <c r="M11" s="149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41</v>
      </c>
      <c r="I12" s="39" t="s">
        <v>64</v>
      </c>
      <c r="J12" s="38">
        <v>20</v>
      </c>
      <c r="K12" s="147"/>
      <c r="L12" s="148"/>
      <c r="M12" s="149"/>
      <c r="N12" s="18"/>
      <c r="O12" s="1" t="s">
        <v>250</v>
      </c>
      <c r="P12" s="32"/>
    </row>
    <row r="13" spans="2:16" ht="24.95" customHeight="1">
      <c r="B13" s="37" t="s">
        <v>68</v>
      </c>
      <c r="C13" s="38">
        <v>45</v>
      </c>
      <c r="D13" s="39" t="s">
        <v>64</v>
      </c>
      <c r="E13" s="38">
        <v>2</v>
      </c>
      <c r="F13" s="30"/>
      <c r="G13" s="150" t="s">
        <v>66</v>
      </c>
      <c r="H13" s="151"/>
      <c r="I13" s="152"/>
      <c r="J13" s="38">
        <v>11</v>
      </c>
      <c r="K13" s="147"/>
      <c r="L13" s="148"/>
      <c r="M13" s="149"/>
      <c r="N13" s="18"/>
      <c r="O13" s="32"/>
      <c r="P13" s="32"/>
    </row>
    <row r="14" spans="2:16" ht="24.95" customHeight="1">
      <c r="B14" s="153" t="s">
        <v>81</v>
      </c>
      <c r="C14" s="154" t="s">
        <v>10</v>
      </c>
      <c r="D14" s="155" t="s">
        <v>10</v>
      </c>
      <c r="E14" s="38">
        <v>9</v>
      </c>
      <c r="F14" s="21"/>
      <c r="G14" s="156" t="s">
        <v>67</v>
      </c>
      <c r="H14" s="157"/>
      <c r="I14" s="158"/>
      <c r="J14" s="38">
        <v>17</v>
      </c>
      <c r="K14" s="147"/>
      <c r="L14" s="148"/>
      <c r="M14" s="149"/>
      <c r="N14" s="26"/>
      <c r="O14" s="32"/>
    </row>
    <row r="15" spans="2:16" ht="24.95" customHeight="1">
      <c r="B15" s="153" t="s">
        <v>65</v>
      </c>
      <c r="C15" s="154" t="s">
        <v>11</v>
      </c>
      <c r="D15" s="155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0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33" customHeight="1">
      <c r="A25" s="144" t="s">
        <v>12</v>
      </c>
      <c r="B25" s="145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19" zoomScale="115" zoomScaleNormal="115" workbookViewId="0">
      <selection activeCell="I31" sqref="I3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3" t="s">
        <v>60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4" ht="36.75" customHeight="1">
      <c r="A3" s="184" t="s">
        <v>314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</row>
    <row r="4" spans="1:14" ht="21">
      <c r="A4" s="42"/>
      <c r="B4" s="42"/>
      <c r="C4" s="182" t="s">
        <v>13</v>
      </c>
      <c r="D4" s="182"/>
      <c r="E4" s="182"/>
      <c r="F4" s="182"/>
      <c r="G4" s="42"/>
      <c r="H4" s="182" t="s">
        <v>14</v>
      </c>
      <c r="I4" s="182"/>
      <c r="J4" s="182"/>
      <c r="K4" s="182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154</v>
      </c>
      <c r="D6" s="76">
        <v>0.06</v>
      </c>
      <c r="E6" s="87">
        <v>20</v>
      </c>
      <c r="F6" s="79">
        <v>20147730</v>
      </c>
      <c r="G6" s="42"/>
      <c r="H6" s="46" t="s">
        <v>127</v>
      </c>
      <c r="I6" s="76">
        <v>0.08</v>
      </c>
      <c r="J6" s="88">
        <v>-11.11</v>
      </c>
      <c r="K6" s="79">
        <v>750000</v>
      </c>
      <c r="L6" s="1"/>
      <c r="M6" s="1"/>
    </row>
    <row r="7" spans="1:14" s="48" customFormat="1" ht="17.100000000000001" customHeight="1">
      <c r="A7" s="42"/>
      <c r="B7" s="42"/>
      <c r="C7" s="46" t="s">
        <v>214</v>
      </c>
      <c r="D7" s="76">
        <v>23.75</v>
      </c>
      <c r="E7" s="87">
        <v>7.95</v>
      </c>
      <c r="F7" s="79">
        <v>221772</v>
      </c>
      <c r="G7" s="42"/>
      <c r="H7" s="46" t="s">
        <v>249</v>
      </c>
      <c r="I7" s="76">
        <v>1.8</v>
      </c>
      <c r="J7" s="88">
        <v>-10</v>
      </c>
      <c r="K7" s="79">
        <v>1536000</v>
      </c>
      <c r="L7" s="1"/>
    </row>
    <row r="8" spans="1:14" s="48" customFormat="1" ht="17.100000000000001" customHeight="1">
      <c r="A8" s="42"/>
      <c r="B8" s="42"/>
      <c r="C8" s="46" t="s">
        <v>188</v>
      </c>
      <c r="D8" s="76">
        <v>0.16</v>
      </c>
      <c r="E8" s="87">
        <v>6.67</v>
      </c>
      <c r="F8" s="79">
        <v>1001000</v>
      </c>
      <c r="G8" s="42"/>
      <c r="H8" s="46" t="s">
        <v>183</v>
      </c>
      <c r="I8" s="76">
        <v>1</v>
      </c>
      <c r="J8" s="88">
        <v>-9.09</v>
      </c>
      <c r="K8" s="79">
        <v>2189997</v>
      </c>
    </row>
    <row r="9" spans="1:14" s="48" customFormat="1" ht="17.100000000000001" customHeight="1">
      <c r="A9" s="42"/>
      <c r="B9" s="42"/>
      <c r="C9" s="46" t="s">
        <v>87</v>
      </c>
      <c r="D9" s="76">
        <v>1.1499999999999999</v>
      </c>
      <c r="E9" s="87">
        <v>5.5</v>
      </c>
      <c r="F9" s="94">
        <v>443218</v>
      </c>
      <c r="G9" s="42"/>
      <c r="H9" s="101" t="s">
        <v>86</v>
      </c>
      <c r="I9" s="95">
        <v>0.34</v>
      </c>
      <c r="J9" s="105">
        <v>-8.11</v>
      </c>
      <c r="K9" s="94">
        <v>50000</v>
      </c>
    </row>
    <row r="10" spans="1:14" s="48" customFormat="1" ht="17.100000000000001" customHeight="1">
      <c r="A10" s="42"/>
      <c r="B10" s="42"/>
      <c r="C10" s="46" t="s">
        <v>129</v>
      </c>
      <c r="D10" s="76">
        <v>0.24</v>
      </c>
      <c r="E10" s="87">
        <v>4.3499999999999996</v>
      </c>
      <c r="F10" s="94">
        <v>16510804</v>
      </c>
      <c r="G10" s="42"/>
      <c r="H10" s="101" t="s">
        <v>182</v>
      </c>
      <c r="I10" s="95">
        <v>0.15</v>
      </c>
      <c r="J10" s="105">
        <v>-6.25</v>
      </c>
      <c r="K10" s="94">
        <v>500</v>
      </c>
    </row>
    <row r="11" spans="1:14" s="48" customFormat="1" ht="33" customHeight="1">
      <c r="A11" s="42"/>
      <c r="B11" s="42"/>
      <c r="C11" s="183" t="s">
        <v>61</v>
      </c>
      <c r="D11" s="183"/>
      <c r="E11" s="183"/>
      <c r="F11" s="183"/>
      <c r="G11" s="183"/>
      <c r="H11" s="183"/>
      <c r="I11" s="183"/>
      <c r="J11" s="183"/>
      <c r="K11" s="183"/>
    </row>
    <row r="12" spans="1:14" s="48" customFormat="1" ht="33" customHeight="1">
      <c r="A12" s="42"/>
      <c r="B12" s="42"/>
      <c r="C12" s="183"/>
      <c r="D12" s="183"/>
      <c r="E12" s="183"/>
      <c r="F12" s="183"/>
      <c r="G12" s="183"/>
      <c r="H12" s="183"/>
      <c r="I12" s="183"/>
      <c r="J12" s="183"/>
      <c r="K12" s="183"/>
    </row>
    <row r="13" spans="1:14" ht="29.25" customHeight="1">
      <c r="A13" s="42"/>
      <c r="B13" s="42"/>
      <c r="C13" s="182" t="s">
        <v>18</v>
      </c>
      <c r="D13" s="182"/>
      <c r="E13" s="182"/>
      <c r="F13" s="182"/>
      <c r="G13" s="91"/>
      <c r="H13" s="182" t="s">
        <v>7</v>
      </c>
      <c r="I13" s="182"/>
      <c r="J13" s="182"/>
      <c r="K13" s="182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234</v>
      </c>
      <c r="D15" s="76">
        <v>0.2</v>
      </c>
      <c r="E15" s="77">
        <v>0</v>
      </c>
      <c r="F15" s="79">
        <v>451000000</v>
      </c>
      <c r="G15" s="1"/>
      <c r="H15" s="46" t="s">
        <v>196</v>
      </c>
      <c r="I15" s="76">
        <v>2.16</v>
      </c>
      <c r="J15" s="77">
        <v>-0.46</v>
      </c>
      <c r="K15" s="79">
        <v>305307672.20999998</v>
      </c>
    </row>
    <row r="16" spans="1:14" ht="17.100000000000001" customHeight="1">
      <c r="A16" s="42"/>
      <c r="B16" s="42"/>
      <c r="C16" s="46" t="s">
        <v>196</v>
      </c>
      <c r="D16" s="76">
        <v>2.16</v>
      </c>
      <c r="E16" s="77">
        <v>-0.46</v>
      </c>
      <c r="F16" s="79">
        <v>141827108</v>
      </c>
      <c r="G16" s="1"/>
      <c r="H16" s="46" t="s">
        <v>210</v>
      </c>
      <c r="I16" s="76">
        <v>3.17</v>
      </c>
      <c r="J16" s="77">
        <v>0.32</v>
      </c>
      <c r="K16" s="79">
        <v>244462083.5</v>
      </c>
    </row>
    <row r="17" spans="1:11" ht="17.100000000000001" customHeight="1">
      <c r="A17" s="42"/>
      <c r="B17" s="42"/>
      <c r="C17" s="46" t="s">
        <v>175</v>
      </c>
      <c r="D17" s="76">
        <v>0.35</v>
      </c>
      <c r="E17" s="77">
        <v>0</v>
      </c>
      <c r="F17" s="79">
        <v>98007523</v>
      </c>
      <c r="G17" s="1"/>
      <c r="H17" s="46" t="s">
        <v>208</v>
      </c>
      <c r="I17" s="76">
        <v>4</v>
      </c>
      <c r="J17" s="77">
        <v>-0.5</v>
      </c>
      <c r="K17" s="79">
        <v>215169681.61000001</v>
      </c>
    </row>
    <row r="18" spans="1:11" ht="17.100000000000001" customHeight="1">
      <c r="A18" s="42"/>
      <c r="B18" s="42"/>
      <c r="C18" s="46" t="s">
        <v>210</v>
      </c>
      <c r="D18" s="76">
        <v>3.17</v>
      </c>
      <c r="E18" s="77">
        <v>0.32</v>
      </c>
      <c r="F18" s="79">
        <v>76955312</v>
      </c>
      <c r="G18" s="1"/>
      <c r="H18" s="46" t="s">
        <v>234</v>
      </c>
      <c r="I18" s="76">
        <v>0.2</v>
      </c>
      <c r="J18" s="77">
        <v>0</v>
      </c>
      <c r="K18" s="79">
        <v>90200000</v>
      </c>
    </row>
    <row r="19" spans="1:11" ht="16.5" customHeight="1">
      <c r="A19" s="42"/>
      <c r="B19" s="42"/>
      <c r="C19" s="46" t="s">
        <v>208</v>
      </c>
      <c r="D19" s="76">
        <v>4</v>
      </c>
      <c r="E19" s="77">
        <v>-0.5</v>
      </c>
      <c r="F19" s="79">
        <v>53757612</v>
      </c>
      <c r="G19" s="1"/>
      <c r="H19" s="46" t="s">
        <v>265</v>
      </c>
      <c r="I19" s="76">
        <v>6.25</v>
      </c>
      <c r="J19" s="77">
        <v>-1.1100000000000001</v>
      </c>
      <c r="K19" s="79">
        <v>84685775.319999993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zoomScale="130" zoomScaleNormal="130" workbookViewId="0">
      <selection activeCell="H2" sqref="H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3" s="51" customFormat="1" ht="36.75" customHeight="1">
      <c r="A1" s="50"/>
      <c r="B1" s="196" t="s">
        <v>331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3" ht="12.95" customHeight="1">
      <c r="A3" s="57"/>
      <c r="B3" s="190" t="s">
        <v>29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2"/>
    </row>
    <row r="4" spans="1:33" ht="12.95" customHeight="1">
      <c r="A4" s="57"/>
      <c r="B4" s="101" t="s">
        <v>282</v>
      </c>
      <c r="C4" s="102" t="s">
        <v>283</v>
      </c>
      <c r="D4" s="95">
        <v>0.34</v>
      </c>
      <c r="E4" s="95">
        <v>0.34</v>
      </c>
      <c r="F4" s="95">
        <v>0.34</v>
      </c>
      <c r="G4" s="95">
        <v>0.34</v>
      </c>
      <c r="H4" s="95">
        <v>0.34</v>
      </c>
      <c r="I4" s="95">
        <v>0.34</v>
      </c>
      <c r="J4" s="95">
        <v>0.34</v>
      </c>
      <c r="K4" s="96">
        <v>0</v>
      </c>
      <c r="L4" s="93">
        <v>2</v>
      </c>
      <c r="M4" s="94">
        <v>2001000</v>
      </c>
      <c r="N4" s="94">
        <v>680340</v>
      </c>
    </row>
    <row r="5" spans="1:33" ht="12.95" customHeight="1">
      <c r="A5" s="57"/>
      <c r="B5" s="101" t="s">
        <v>210</v>
      </c>
      <c r="C5" s="102" t="s">
        <v>211</v>
      </c>
      <c r="D5" s="95">
        <v>3.16</v>
      </c>
      <c r="E5" s="95">
        <v>3.18</v>
      </c>
      <c r="F5" s="95">
        <v>3.15</v>
      </c>
      <c r="G5" s="95">
        <v>3.18</v>
      </c>
      <c r="H5" s="95">
        <v>3.17</v>
      </c>
      <c r="I5" s="95">
        <v>3.17</v>
      </c>
      <c r="J5" s="95">
        <v>3.16</v>
      </c>
      <c r="K5" s="96">
        <v>0.32</v>
      </c>
      <c r="L5" s="93">
        <v>80</v>
      </c>
      <c r="M5" s="94">
        <v>76955312</v>
      </c>
      <c r="N5" s="94">
        <v>244462083.5</v>
      </c>
    </row>
    <row r="6" spans="1:33" ht="12.95" customHeight="1">
      <c r="A6" s="57"/>
      <c r="B6" s="101" t="s">
        <v>295</v>
      </c>
      <c r="C6" s="102" t="s">
        <v>296</v>
      </c>
      <c r="D6" s="95">
        <v>1.85</v>
      </c>
      <c r="E6" s="95">
        <v>1.85</v>
      </c>
      <c r="F6" s="95">
        <v>1.85</v>
      </c>
      <c r="G6" s="95">
        <v>1.85</v>
      </c>
      <c r="H6" s="95">
        <v>1.97</v>
      </c>
      <c r="I6" s="95">
        <v>1.85</v>
      </c>
      <c r="J6" s="95">
        <v>1.97</v>
      </c>
      <c r="K6" s="96">
        <v>-6.09</v>
      </c>
      <c r="L6" s="93">
        <v>2</v>
      </c>
      <c r="M6" s="94">
        <v>250000</v>
      </c>
      <c r="N6" s="94">
        <v>462500</v>
      </c>
    </row>
    <row r="7" spans="1:33" ht="12.95" customHeight="1">
      <c r="A7" s="57"/>
      <c r="B7" s="101" t="s">
        <v>303</v>
      </c>
      <c r="C7" s="102" t="s">
        <v>304</v>
      </c>
      <c r="D7" s="95">
        <v>0.6</v>
      </c>
      <c r="E7" s="95">
        <v>0.61</v>
      </c>
      <c r="F7" s="95">
        <v>0.6</v>
      </c>
      <c r="G7" s="95">
        <v>0.6</v>
      </c>
      <c r="H7" s="95">
        <v>0.6</v>
      </c>
      <c r="I7" s="95">
        <v>0.61</v>
      </c>
      <c r="J7" s="95">
        <v>0.6</v>
      </c>
      <c r="K7" s="96">
        <v>1.67</v>
      </c>
      <c r="L7" s="93">
        <v>7</v>
      </c>
      <c r="M7" s="94">
        <v>6106518</v>
      </c>
      <c r="N7" s="94">
        <v>3663975.98</v>
      </c>
    </row>
    <row r="8" spans="1:33" ht="12.95" customHeight="1">
      <c r="A8" s="57"/>
      <c r="B8" s="101" t="s">
        <v>226</v>
      </c>
      <c r="C8" s="102" t="s">
        <v>227</v>
      </c>
      <c r="D8" s="95">
        <v>0.24</v>
      </c>
      <c r="E8" s="95">
        <v>0.25</v>
      </c>
      <c r="F8" s="95">
        <v>0.24</v>
      </c>
      <c r="G8" s="95">
        <v>0.24</v>
      </c>
      <c r="H8" s="95">
        <v>0.24</v>
      </c>
      <c r="I8" s="95">
        <v>0.24</v>
      </c>
      <c r="J8" s="95">
        <v>0.24</v>
      </c>
      <c r="K8" s="96">
        <v>0</v>
      </c>
      <c r="L8" s="93">
        <v>5</v>
      </c>
      <c r="M8" s="94">
        <v>3250500</v>
      </c>
      <c r="N8" s="94">
        <v>780125</v>
      </c>
    </row>
    <row r="9" spans="1:33" ht="12.95" customHeight="1">
      <c r="A9" s="57"/>
      <c r="B9" s="101" t="s">
        <v>175</v>
      </c>
      <c r="C9" s="102" t="s">
        <v>174</v>
      </c>
      <c r="D9" s="95">
        <v>0.35</v>
      </c>
      <c r="E9" s="95">
        <v>0.35</v>
      </c>
      <c r="F9" s="95">
        <v>0.35</v>
      </c>
      <c r="G9" s="95">
        <v>0.35</v>
      </c>
      <c r="H9" s="95">
        <v>0.35</v>
      </c>
      <c r="I9" s="95">
        <v>0.35</v>
      </c>
      <c r="J9" s="95">
        <v>0.35</v>
      </c>
      <c r="K9" s="96">
        <v>0</v>
      </c>
      <c r="L9" s="93">
        <v>49</v>
      </c>
      <c r="M9" s="94">
        <v>98007523</v>
      </c>
      <c r="N9" s="94">
        <v>34302633.049999997</v>
      </c>
    </row>
    <row r="10" spans="1:33" ht="12.95" customHeight="1">
      <c r="A10" s="57"/>
      <c r="B10" s="101" t="s">
        <v>162</v>
      </c>
      <c r="C10" s="102" t="s">
        <v>163</v>
      </c>
      <c r="D10" s="95">
        <v>1.1499999999999999</v>
      </c>
      <c r="E10" s="95">
        <v>1.1599999999999999</v>
      </c>
      <c r="F10" s="95">
        <v>1.1499999999999999</v>
      </c>
      <c r="G10" s="95">
        <v>1.1499999999999999</v>
      </c>
      <c r="H10" s="95">
        <v>1.1499999999999999</v>
      </c>
      <c r="I10" s="95">
        <v>1.1599999999999999</v>
      </c>
      <c r="J10" s="95">
        <v>1.1499999999999999</v>
      </c>
      <c r="K10" s="96">
        <v>0.87</v>
      </c>
      <c r="L10" s="93">
        <v>26</v>
      </c>
      <c r="M10" s="94">
        <v>10655523</v>
      </c>
      <c r="N10" s="94">
        <v>12254457.140000001</v>
      </c>
    </row>
    <row r="11" spans="1:33" ht="12.95" customHeight="1">
      <c r="A11" s="57"/>
      <c r="B11" s="101" t="s">
        <v>127</v>
      </c>
      <c r="C11" s="102" t="s">
        <v>128</v>
      </c>
      <c r="D11" s="95">
        <v>0.08</v>
      </c>
      <c r="E11" s="95">
        <v>0.08</v>
      </c>
      <c r="F11" s="95">
        <v>0.08</v>
      </c>
      <c r="G11" s="95">
        <v>0.08</v>
      </c>
      <c r="H11" s="95">
        <v>0.09</v>
      </c>
      <c r="I11" s="95">
        <v>0.08</v>
      </c>
      <c r="J11" s="95">
        <v>0.09</v>
      </c>
      <c r="K11" s="96">
        <v>-11.11</v>
      </c>
      <c r="L11" s="93">
        <v>2</v>
      </c>
      <c r="M11" s="94">
        <v>750000</v>
      </c>
      <c r="N11" s="94">
        <v>60000</v>
      </c>
    </row>
    <row r="12" spans="1:33" ht="12.95" customHeight="1">
      <c r="A12" s="57"/>
      <c r="B12" s="101" t="s">
        <v>269</v>
      </c>
      <c r="C12" s="102" t="s">
        <v>270</v>
      </c>
      <c r="D12" s="95">
        <v>1.35</v>
      </c>
      <c r="E12" s="95">
        <v>1.35</v>
      </c>
      <c r="F12" s="95">
        <v>1.35</v>
      </c>
      <c r="G12" s="95">
        <v>1.35</v>
      </c>
      <c r="H12" s="95">
        <v>1.36</v>
      </c>
      <c r="I12" s="95">
        <v>1.35</v>
      </c>
      <c r="J12" s="95">
        <v>1.35</v>
      </c>
      <c r="K12" s="96">
        <v>0</v>
      </c>
      <c r="L12" s="93">
        <v>2</v>
      </c>
      <c r="M12" s="94">
        <v>537503</v>
      </c>
      <c r="N12" s="94">
        <v>725629.05</v>
      </c>
    </row>
    <row r="13" spans="1:33" ht="12.95" customHeight="1">
      <c r="A13" s="57"/>
      <c r="B13" s="101" t="s">
        <v>188</v>
      </c>
      <c r="C13" s="102" t="s">
        <v>187</v>
      </c>
      <c r="D13" s="95">
        <v>0.15</v>
      </c>
      <c r="E13" s="95">
        <v>0.16</v>
      </c>
      <c r="F13" s="95">
        <v>0.15</v>
      </c>
      <c r="G13" s="95">
        <v>0.15</v>
      </c>
      <c r="H13" s="95">
        <v>0.15</v>
      </c>
      <c r="I13" s="95">
        <v>0.16</v>
      </c>
      <c r="J13" s="95">
        <v>0.15</v>
      </c>
      <c r="K13" s="96">
        <v>6.67</v>
      </c>
      <c r="L13" s="93">
        <v>2</v>
      </c>
      <c r="M13" s="94">
        <v>1001000</v>
      </c>
      <c r="N13" s="94">
        <v>150160</v>
      </c>
    </row>
    <row r="14" spans="1:33" ht="12.95" customHeight="1">
      <c r="A14" s="57"/>
      <c r="B14" s="101" t="s">
        <v>196</v>
      </c>
      <c r="C14" s="102" t="s">
        <v>197</v>
      </c>
      <c r="D14" s="95">
        <v>2.17</v>
      </c>
      <c r="E14" s="95">
        <v>2.17</v>
      </c>
      <c r="F14" s="95">
        <v>2.14</v>
      </c>
      <c r="G14" s="95">
        <v>2.15</v>
      </c>
      <c r="H14" s="95">
        <v>2.1800000000000002</v>
      </c>
      <c r="I14" s="95">
        <v>2.16</v>
      </c>
      <c r="J14" s="95">
        <v>2.17</v>
      </c>
      <c r="K14" s="96">
        <v>-0.46</v>
      </c>
      <c r="L14" s="93">
        <v>124</v>
      </c>
      <c r="M14" s="94">
        <v>141827108</v>
      </c>
      <c r="N14" s="94">
        <v>305307672.20999998</v>
      </c>
    </row>
    <row r="15" spans="1:33" ht="12.95" customHeight="1">
      <c r="A15" s="57"/>
      <c r="B15" s="101" t="s">
        <v>183</v>
      </c>
      <c r="C15" s="102" t="s">
        <v>184</v>
      </c>
      <c r="D15" s="95">
        <v>1</v>
      </c>
      <c r="E15" s="95">
        <v>1</v>
      </c>
      <c r="F15" s="95">
        <v>1</v>
      </c>
      <c r="G15" s="95">
        <v>1</v>
      </c>
      <c r="H15" s="95">
        <v>1.1000000000000001</v>
      </c>
      <c r="I15" s="95">
        <v>1</v>
      </c>
      <c r="J15" s="95">
        <v>1.1000000000000001</v>
      </c>
      <c r="K15" s="96">
        <v>-9.09</v>
      </c>
      <c r="L15" s="93">
        <v>1</v>
      </c>
      <c r="M15" s="94">
        <v>2189997</v>
      </c>
      <c r="N15" s="94">
        <v>2189997</v>
      </c>
    </row>
    <row r="16" spans="1:33" ht="12.95" customHeight="1">
      <c r="A16" s="57"/>
      <c r="B16" s="101" t="s">
        <v>208</v>
      </c>
      <c r="C16" s="102" t="s">
        <v>209</v>
      </c>
      <c r="D16" s="95">
        <v>4.03</v>
      </c>
      <c r="E16" s="95">
        <v>4.03</v>
      </c>
      <c r="F16" s="95">
        <v>4</v>
      </c>
      <c r="G16" s="95">
        <v>4</v>
      </c>
      <c r="H16" s="95">
        <v>4.03</v>
      </c>
      <c r="I16" s="95">
        <v>4</v>
      </c>
      <c r="J16" s="95">
        <v>4.0199999999999996</v>
      </c>
      <c r="K16" s="96">
        <v>-0.5</v>
      </c>
      <c r="L16" s="93">
        <v>196</v>
      </c>
      <c r="M16" s="94">
        <v>53757612</v>
      </c>
      <c r="N16" s="94">
        <v>215169681.61000001</v>
      </c>
    </row>
    <row r="17" spans="1:14" ht="12.95" customHeight="1">
      <c r="A17" s="57"/>
      <c r="B17" s="101" t="s">
        <v>129</v>
      </c>
      <c r="C17" s="102" t="s">
        <v>130</v>
      </c>
      <c r="D17" s="95">
        <v>0.23</v>
      </c>
      <c r="E17" s="95">
        <v>0.24</v>
      </c>
      <c r="F17" s="95">
        <v>0.23</v>
      </c>
      <c r="G17" s="95">
        <v>0.23</v>
      </c>
      <c r="H17" s="95">
        <v>0.23</v>
      </c>
      <c r="I17" s="95">
        <v>0.24</v>
      </c>
      <c r="J17" s="95">
        <v>0.23</v>
      </c>
      <c r="K17" s="96">
        <v>4.3499999999999996</v>
      </c>
      <c r="L17" s="93">
        <v>10</v>
      </c>
      <c r="M17" s="94">
        <v>16510804</v>
      </c>
      <c r="N17" s="94">
        <v>3800868.48</v>
      </c>
    </row>
    <row r="18" spans="1:14" ht="12.95" customHeight="1">
      <c r="A18" s="57"/>
      <c r="B18" s="101" t="s">
        <v>154</v>
      </c>
      <c r="C18" s="102" t="s">
        <v>155</v>
      </c>
      <c r="D18" s="95">
        <v>0.05</v>
      </c>
      <c r="E18" s="95">
        <v>0.06</v>
      </c>
      <c r="F18" s="95">
        <v>0.05</v>
      </c>
      <c r="G18" s="95">
        <v>0.05</v>
      </c>
      <c r="H18" s="95">
        <v>0.05</v>
      </c>
      <c r="I18" s="95">
        <v>0.06</v>
      </c>
      <c r="J18" s="95">
        <v>0.05</v>
      </c>
      <c r="K18" s="96">
        <v>20</v>
      </c>
      <c r="L18" s="93">
        <v>9</v>
      </c>
      <c r="M18" s="94">
        <v>20147730</v>
      </c>
      <c r="N18" s="94">
        <v>1008534.79</v>
      </c>
    </row>
    <row r="19" spans="1:14" ht="12.95" customHeight="1">
      <c r="A19" s="57"/>
      <c r="B19" s="101" t="s">
        <v>182</v>
      </c>
      <c r="C19" s="102" t="s">
        <v>135</v>
      </c>
      <c r="D19" s="95">
        <v>0.15</v>
      </c>
      <c r="E19" s="95">
        <v>0.15</v>
      </c>
      <c r="F19" s="95">
        <v>0.15</v>
      </c>
      <c r="G19" s="95">
        <v>0.15</v>
      </c>
      <c r="H19" s="95">
        <v>0.16</v>
      </c>
      <c r="I19" s="95">
        <v>0.15</v>
      </c>
      <c r="J19" s="95">
        <v>0.16</v>
      </c>
      <c r="K19" s="96">
        <v>-6.25</v>
      </c>
      <c r="L19" s="93">
        <v>1</v>
      </c>
      <c r="M19" s="94">
        <v>500</v>
      </c>
      <c r="N19" s="94">
        <v>75</v>
      </c>
    </row>
    <row r="20" spans="1:14" ht="12.95" customHeight="1">
      <c r="A20" s="57"/>
      <c r="B20" s="188" t="s">
        <v>88</v>
      </c>
      <c r="C20" s="189"/>
      <c r="D20" s="185"/>
      <c r="E20" s="186"/>
      <c r="F20" s="186"/>
      <c r="G20" s="186"/>
      <c r="H20" s="186"/>
      <c r="I20" s="186"/>
      <c r="J20" s="186"/>
      <c r="K20" s="187"/>
      <c r="L20" s="59">
        <f>SUM(L4:L19)</f>
        <v>518</v>
      </c>
      <c r="M20" s="59">
        <f>SUM(M4:M19)</f>
        <v>433948630</v>
      </c>
      <c r="N20" s="60">
        <f>SUM(N4:N19)</f>
        <v>825018732.80999994</v>
      </c>
    </row>
    <row r="21" spans="1:14" ht="12.95" customHeight="1">
      <c r="A21" s="57"/>
      <c r="B21" s="190" t="s">
        <v>30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2"/>
    </row>
    <row r="22" spans="1:14" ht="12.95" customHeight="1">
      <c r="A22" s="57"/>
      <c r="B22" s="46" t="s">
        <v>216</v>
      </c>
      <c r="C22" s="58" t="s">
        <v>217</v>
      </c>
      <c r="D22" s="62">
        <v>16.05</v>
      </c>
      <c r="E22" s="76">
        <v>16.059999999999999</v>
      </c>
      <c r="F22" s="76">
        <v>16.03</v>
      </c>
      <c r="G22" s="76">
        <v>16.05</v>
      </c>
      <c r="H22" s="76">
        <v>16.04</v>
      </c>
      <c r="I22" s="76">
        <v>16.05</v>
      </c>
      <c r="J22" s="76">
        <v>16.05</v>
      </c>
      <c r="K22" s="77">
        <v>0</v>
      </c>
      <c r="L22" s="78">
        <v>88</v>
      </c>
      <c r="M22" s="79">
        <v>2525828</v>
      </c>
      <c r="N22" s="79">
        <v>40545453.25</v>
      </c>
    </row>
    <row r="23" spans="1:14" ht="12.95" customHeight="1">
      <c r="A23" s="57"/>
      <c r="B23" s="46" t="s">
        <v>160</v>
      </c>
      <c r="C23" s="58" t="s">
        <v>161</v>
      </c>
      <c r="D23" s="62">
        <v>4.51</v>
      </c>
      <c r="E23" s="76">
        <v>4.51</v>
      </c>
      <c r="F23" s="76">
        <v>4.4000000000000004</v>
      </c>
      <c r="G23" s="76">
        <v>4.43</v>
      </c>
      <c r="H23" s="76">
        <v>4.47</v>
      </c>
      <c r="I23" s="76">
        <v>4.4400000000000004</v>
      </c>
      <c r="J23" s="76">
        <v>4.51</v>
      </c>
      <c r="K23" s="77">
        <v>-1.55</v>
      </c>
      <c r="L23" s="78">
        <v>32</v>
      </c>
      <c r="M23" s="79">
        <v>1505447</v>
      </c>
      <c r="N23" s="79">
        <v>6666107.1500000004</v>
      </c>
    </row>
    <row r="24" spans="1:14" ht="12.95" customHeight="1">
      <c r="A24" s="57"/>
      <c r="B24" s="188" t="s">
        <v>112</v>
      </c>
      <c r="C24" s="189"/>
      <c r="D24" s="185"/>
      <c r="E24" s="186"/>
      <c r="F24" s="186"/>
      <c r="G24" s="186"/>
      <c r="H24" s="186"/>
      <c r="I24" s="186"/>
      <c r="J24" s="186"/>
      <c r="K24" s="187"/>
      <c r="L24" s="61">
        <f>SUM(L22:L23)</f>
        <v>120</v>
      </c>
      <c r="M24" s="59">
        <f>SUM(M22:M23)</f>
        <v>4031275</v>
      </c>
      <c r="N24" s="47">
        <f>SUM(N22:N23)</f>
        <v>47211560.399999999</v>
      </c>
    </row>
    <row r="25" spans="1:14" ht="12.95" customHeight="1">
      <c r="A25" s="57"/>
      <c r="B25" s="190" t="s">
        <v>93</v>
      </c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2"/>
    </row>
    <row r="26" spans="1:14" ht="12.95" customHeight="1">
      <c r="A26" s="57"/>
      <c r="B26" s="46" t="s">
        <v>198</v>
      </c>
      <c r="C26" s="58" t="s">
        <v>199</v>
      </c>
      <c r="D26" s="76">
        <v>0.86</v>
      </c>
      <c r="E26" s="76">
        <v>0.86</v>
      </c>
      <c r="F26" s="76">
        <v>0.85</v>
      </c>
      <c r="G26" s="76">
        <v>0.85</v>
      </c>
      <c r="H26" s="76">
        <v>0.86</v>
      </c>
      <c r="I26" s="76">
        <v>0.86</v>
      </c>
      <c r="J26" s="76">
        <v>0.86</v>
      </c>
      <c r="K26" s="77">
        <v>0</v>
      </c>
      <c r="L26" s="78">
        <v>4</v>
      </c>
      <c r="M26" s="79">
        <v>1023085</v>
      </c>
      <c r="N26" s="79">
        <v>869853.1</v>
      </c>
    </row>
    <row r="27" spans="1:14" ht="12.95" customHeight="1">
      <c r="A27" s="57"/>
      <c r="B27" s="46" t="s">
        <v>290</v>
      </c>
      <c r="C27" s="58" t="s">
        <v>291</v>
      </c>
      <c r="D27" s="76">
        <v>0.6</v>
      </c>
      <c r="E27" s="76">
        <v>0.6</v>
      </c>
      <c r="F27" s="76">
        <v>0.6</v>
      </c>
      <c r="G27" s="76">
        <v>0.6</v>
      </c>
      <c r="H27" s="76">
        <v>0.6</v>
      </c>
      <c r="I27" s="76">
        <v>0.6</v>
      </c>
      <c r="J27" s="76">
        <v>0.6</v>
      </c>
      <c r="K27" s="77">
        <v>0</v>
      </c>
      <c r="L27" s="78">
        <v>9</v>
      </c>
      <c r="M27" s="79">
        <v>165000</v>
      </c>
      <c r="N27" s="79">
        <v>99000</v>
      </c>
    </row>
    <row r="28" spans="1:14" ht="12.95" customHeight="1">
      <c r="A28" s="57"/>
      <c r="B28" s="188" t="s">
        <v>264</v>
      </c>
      <c r="C28" s="189"/>
      <c r="D28" s="185"/>
      <c r="E28" s="186"/>
      <c r="F28" s="186"/>
      <c r="G28" s="186"/>
      <c r="H28" s="186"/>
      <c r="I28" s="186"/>
      <c r="J28" s="186"/>
      <c r="K28" s="187"/>
      <c r="L28" s="64">
        <f>SUM(L26:L27)</f>
        <v>13</v>
      </c>
      <c r="M28" s="64">
        <f>SUM(M26:M27)</f>
        <v>1188085</v>
      </c>
      <c r="N28" s="64">
        <f>SUM(N26:N27)</f>
        <v>968853.1</v>
      </c>
    </row>
    <row r="29" spans="1:14" ht="12.95" customHeight="1">
      <c r="A29" s="57"/>
      <c r="B29" s="190" t="s">
        <v>82</v>
      </c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2"/>
    </row>
    <row r="30" spans="1:14" ht="12.95" customHeight="1">
      <c r="A30" s="57"/>
      <c r="B30" s="46" t="s">
        <v>156</v>
      </c>
      <c r="C30" s="58" t="s">
        <v>157</v>
      </c>
      <c r="D30" s="76">
        <v>21.7</v>
      </c>
      <c r="E30" s="76">
        <v>21.7</v>
      </c>
      <c r="F30" s="76">
        <v>21.7</v>
      </c>
      <c r="G30" s="76">
        <v>21.7</v>
      </c>
      <c r="H30" s="76">
        <v>21.7</v>
      </c>
      <c r="I30" s="76">
        <v>21.7</v>
      </c>
      <c r="J30" s="76">
        <v>21.7</v>
      </c>
      <c r="K30" s="77">
        <v>0</v>
      </c>
      <c r="L30" s="78">
        <v>6</v>
      </c>
      <c r="M30" s="79">
        <v>27675</v>
      </c>
      <c r="N30" s="79">
        <v>600547.5</v>
      </c>
    </row>
    <row r="31" spans="1:14" ht="12.95" customHeight="1">
      <c r="A31" s="57"/>
      <c r="B31" s="46" t="s">
        <v>125</v>
      </c>
      <c r="C31" s="58" t="s">
        <v>126</v>
      </c>
      <c r="D31" s="76">
        <v>3.7</v>
      </c>
      <c r="E31" s="76">
        <v>3.7</v>
      </c>
      <c r="F31" s="76">
        <v>3.68</v>
      </c>
      <c r="G31" s="76">
        <v>3.7</v>
      </c>
      <c r="H31" s="76">
        <v>3.7</v>
      </c>
      <c r="I31" s="76">
        <v>3.69</v>
      </c>
      <c r="J31" s="76">
        <v>3.7</v>
      </c>
      <c r="K31" s="77">
        <v>-0.27</v>
      </c>
      <c r="L31" s="78">
        <v>20</v>
      </c>
      <c r="M31" s="79">
        <v>4282787</v>
      </c>
      <c r="N31" s="79">
        <v>15834011.9</v>
      </c>
    </row>
    <row r="32" spans="1:14" ht="12.95" customHeight="1">
      <c r="A32" s="57"/>
      <c r="B32" s="188" t="s">
        <v>89</v>
      </c>
      <c r="C32" s="189"/>
      <c r="D32" s="185"/>
      <c r="E32" s="186"/>
      <c r="F32" s="186"/>
      <c r="G32" s="186"/>
      <c r="H32" s="186"/>
      <c r="I32" s="186"/>
      <c r="J32" s="186"/>
      <c r="K32" s="187"/>
      <c r="L32" s="64">
        <f>SUM(L30:L31)</f>
        <v>26</v>
      </c>
      <c r="M32" s="64">
        <f>SUM(M30:M31)</f>
        <v>4310462</v>
      </c>
      <c r="N32" s="64">
        <f>SUM(N30:N31)</f>
        <v>16434559.4</v>
      </c>
    </row>
    <row r="33" spans="1:14" ht="12.95" customHeight="1">
      <c r="A33" s="57"/>
      <c r="B33" s="190" t="s">
        <v>83</v>
      </c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2"/>
    </row>
    <row r="34" spans="1:14" ht="12.95" customHeight="1">
      <c r="A34" s="57"/>
      <c r="B34" s="101" t="s">
        <v>265</v>
      </c>
      <c r="C34" s="102" t="s">
        <v>266</v>
      </c>
      <c r="D34" s="95">
        <v>6.31</v>
      </c>
      <c r="E34" s="95">
        <v>6.31</v>
      </c>
      <c r="F34" s="95">
        <v>6.1</v>
      </c>
      <c r="G34" s="95">
        <v>6.19</v>
      </c>
      <c r="H34" s="95">
        <v>6.32</v>
      </c>
      <c r="I34" s="95">
        <v>6.25</v>
      </c>
      <c r="J34" s="95">
        <v>6.32</v>
      </c>
      <c r="K34" s="96">
        <v>-1.1100000000000001</v>
      </c>
      <c r="L34" s="93">
        <v>186</v>
      </c>
      <c r="M34" s="94">
        <v>13685170</v>
      </c>
      <c r="N34" s="94">
        <v>84685775.319999993</v>
      </c>
    </row>
    <row r="35" spans="1:14" ht="12.95" customHeight="1">
      <c r="A35" s="57"/>
      <c r="B35" s="101" t="s">
        <v>214</v>
      </c>
      <c r="C35" s="102" t="s">
        <v>215</v>
      </c>
      <c r="D35" s="95">
        <v>23</v>
      </c>
      <c r="E35" s="95">
        <v>23.75</v>
      </c>
      <c r="F35" s="95">
        <v>22.99</v>
      </c>
      <c r="G35" s="95">
        <v>23.6</v>
      </c>
      <c r="H35" s="95">
        <v>22</v>
      </c>
      <c r="I35" s="95">
        <v>23.75</v>
      </c>
      <c r="J35" s="95">
        <v>22</v>
      </c>
      <c r="K35" s="96">
        <v>7.95</v>
      </c>
      <c r="L35" s="93">
        <v>7</v>
      </c>
      <c r="M35" s="94">
        <v>221772</v>
      </c>
      <c r="N35" s="94">
        <v>5233685</v>
      </c>
    </row>
    <row r="36" spans="1:14" ht="12.95" customHeight="1">
      <c r="A36" s="57"/>
      <c r="B36" s="101" t="s">
        <v>146</v>
      </c>
      <c r="C36" s="102" t="s">
        <v>147</v>
      </c>
      <c r="D36" s="95">
        <v>2.7</v>
      </c>
      <c r="E36" s="95">
        <v>2.7</v>
      </c>
      <c r="F36" s="95">
        <v>2.6</v>
      </c>
      <c r="G36" s="95">
        <v>2.6</v>
      </c>
      <c r="H36" s="95">
        <v>2.7</v>
      </c>
      <c r="I36" s="95">
        <v>2.6</v>
      </c>
      <c r="J36" s="95">
        <v>2.7</v>
      </c>
      <c r="K36" s="96">
        <v>-3.7</v>
      </c>
      <c r="L36" s="93">
        <v>8</v>
      </c>
      <c r="M36" s="94">
        <v>1425265</v>
      </c>
      <c r="N36" s="94">
        <v>3707355.85</v>
      </c>
    </row>
    <row r="37" spans="1:14" ht="12.95" customHeight="1">
      <c r="A37" s="57"/>
      <c r="B37" s="101" t="s">
        <v>273</v>
      </c>
      <c r="C37" s="102" t="s">
        <v>274</v>
      </c>
      <c r="D37" s="95">
        <v>2.2999999999999998</v>
      </c>
      <c r="E37" s="95">
        <v>2.2999999999999998</v>
      </c>
      <c r="F37" s="95">
        <v>2.2999999999999998</v>
      </c>
      <c r="G37" s="95">
        <v>2.2999999999999998</v>
      </c>
      <c r="H37" s="95">
        <v>2.31</v>
      </c>
      <c r="I37" s="95">
        <v>2.2999999999999998</v>
      </c>
      <c r="J37" s="95">
        <v>2.2999999999999998</v>
      </c>
      <c r="K37" s="96">
        <v>0</v>
      </c>
      <c r="L37" s="93">
        <v>19</v>
      </c>
      <c r="M37" s="94">
        <v>6517261</v>
      </c>
      <c r="N37" s="94">
        <v>14989700.300000001</v>
      </c>
    </row>
    <row r="38" spans="1:14" ht="12.95" customHeight="1">
      <c r="A38" s="57"/>
      <c r="B38" s="101" t="s">
        <v>140</v>
      </c>
      <c r="C38" s="102" t="s">
        <v>141</v>
      </c>
      <c r="D38" s="95">
        <v>7.01</v>
      </c>
      <c r="E38" s="95">
        <v>7.1</v>
      </c>
      <c r="F38" s="95">
        <v>6.82</v>
      </c>
      <c r="G38" s="95">
        <v>6.9</v>
      </c>
      <c r="H38" s="95">
        <v>6.93</v>
      </c>
      <c r="I38" s="95">
        <v>7.1</v>
      </c>
      <c r="J38" s="95">
        <v>7.01</v>
      </c>
      <c r="K38" s="96">
        <v>1.28</v>
      </c>
      <c r="L38" s="93">
        <v>26</v>
      </c>
      <c r="M38" s="94">
        <v>2822715</v>
      </c>
      <c r="N38" s="94">
        <v>19483815.579999998</v>
      </c>
    </row>
    <row r="39" spans="1:14" ht="12.95" customHeight="1">
      <c r="A39" s="57"/>
      <c r="B39" s="188" t="s">
        <v>90</v>
      </c>
      <c r="C39" s="189"/>
      <c r="D39" s="185"/>
      <c r="E39" s="186"/>
      <c r="F39" s="186"/>
      <c r="G39" s="186"/>
      <c r="H39" s="186"/>
      <c r="I39" s="186"/>
      <c r="J39" s="186"/>
      <c r="K39" s="187"/>
      <c r="L39" s="64">
        <f>SUM(L34:L38)</f>
        <v>246</v>
      </c>
      <c r="M39" s="64">
        <f>SUM(M34:M38)</f>
        <v>24672183</v>
      </c>
      <c r="N39" s="64">
        <f>SUM(N34:N38)</f>
        <v>128100332.04999998</v>
      </c>
    </row>
    <row r="40" spans="1:14" ht="12.95" customHeight="1">
      <c r="A40" s="57"/>
      <c r="B40" s="190" t="s">
        <v>31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2"/>
    </row>
    <row r="41" spans="1:14" ht="12.95" customHeight="1">
      <c r="A41" s="57"/>
      <c r="B41" s="101" t="s">
        <v>280</v>
      </c>
      <c r="C41" s="102" t="s">
        <v>281</v>
      </c>
      <c r="D41" s="95">
        <v>9</v>
      </c>
      <c r="E41" s="95">
        <v>9</v>
      </c>
      <c r="F41" s="95">
        <v>9</v>
      </c>
      <c r="G41" s="95">
        <v>9</v>
      </c>
      <c r="H41" s="95">
        <v>9</v>
      </c>
      <c r="I41" s="95">
        <v>9</v>
      </c>
      <c r="J41" s="95">
        <v>9</v>
      </c>
      <c r="K41" s="96">
        <v>0</v>
      </c>
      <c r="L41" s="93">
        <v>12</v>
      </c>
      <c r="M41" s="94">
        <v>1350000</v>
      </c>
      <c r="N41" s="94">
        <v>12150000</v>
      </c>
    </row>
    <row r="42" spans="1:14" ht="12.95" customHeight="1">
      <c r="A42" s="57"/>
      <c r="B42" s="101" t="s">
        <v>262</v>
      </c>
      <c r="C42" s="102" t="s">
        <v>263</v>
      </c>
      <c r="D42" s="95">
        <v>66.5</v>
      </c>
      <c r="E42" s="95">
        <v>66.5</v>
      </c>
      <c r="F42" s="95">
        <v>66.5</v>
      </c>
      <c r="G42" s="95">
        <v>66.5</v>
      </c>
      <c r="H42" s="95">
        <v>66.25</v>
      </c>
      <c r="I42" s="95">
        <v>66.5</v>
      </c>
      <c r="J42" s="95">
        <v>66.5</v>
      </c>
      <c r="K42" s="96">
        <v>0</v>
      </c>
      <c r="L42" s="93">
        <v>1</v>
      </c>
      <c r="M42" s="94">
        <v>290</v>
      </c>
      <c r="N42" s="94">
        <v>19285</v>
      </c>
    </row>
    <row r="43" spans="1:14" ht="12.95" customHeight="1">
      <c r="A43" s="57"/>
      <c r="B43" s="188" t="s">
        <v>91</v>
      </c>
      <c r="C43" s="189"/>
      <c r="D43" s="185"/>
      <c r="E43" s="186"/>
      <c r="F43" s="186"/>
      <c r="G43" s="186"/>
      <c r="H43" s="186"/>
      <c r="I43" s="186"/>
      <c r="J43" s="186"/>
      <c r="K43" s="187"/>
      <c r="L43" s="63">
        <f>SUM(L41:L42)</f>
        <v>13</v>
      </c>
      <c r="M43" s="60">
        <f>SUM(M41:M42)</f>
        <v>1350290</v>
      </c>
      <c r="N43" s="60">
        <f>SUM(N41:N42)</f>
        <v>12169285</v>
      </c>
    </row>
    <row r="44" spans="1:14" ht="12.95" customHeight="1">
      <c r="A44" s="57"/>
      <c r="B44" s="190" t="s">
        <v>84</v>
      </c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2"/>
    </row>
    <row r="45" spans="1:14" ht="12.95" customHeight="1">
      <c r="A45" s="57"/>
      <c r="B45" s="46" t="s">
        <v>150</v>
      </c>
      <c r="C45" s="58" t="s">
        <v>151</v>
      </c>
      <c r="D45" s="95">
        <v>2.11</v>
      </c>
      <c r="E45" s="95">
        <v>2.11</v>
      </c>
      <c r="F45" s="95">
        <v>2.11</v>
      </c>
      <c r="G45" s="95">
        <v>2.11</v>
      </c>
      <c r="H45" s="95">
        <v>2.11</v>
      </c>
      <c r="I45" s="95">
        <v>2.11</v>
      </c>
      <c r="J45" s="95">
        <v>2.11</v>
      </c>
      <c r="K45" s="96">
        <v>0</v>
      </c>
      <c r="L45" s="93">
        <v>1</v>
      </c>
      <c r="M45" s="94">
        <v>4502</v>
      </c>
      <c r="N45" s="94">
        <v>9499.2199999999993</v>
      </c>
    </row>
    <row r="46" spans="1:14" ht="12.95" customHeight="1">
      <c r="A46" s="57"/>
      <c r="B46" s="46" t="s">
        <v>218</v>
      </c>
      <c r="C46" s="58" t="s">
        <v>219</v>
      </c>
      <c r="D46" s="95">
        <v>7.61</v>
      </c>
      <c r="E46" s="95">
        <v>7.61</v>
      </c>
      <c r="F46" s="95">
        <v>7.61</v>
      </c>
      <c r="G46" s="95">
        <v>7.61</v>
      </c>
      <c r="H46" s="95">
        <v>7.95</v>
      </c>
      <c r="I46" s="95">
        <v>7.61</v>
      </c>
      <c r="J46" s="95">
        <v>7.61</v>
      </c>
      <c r="K46" s="96">
        <v>0</v>
      </c>
      <c r="L46" s="93">
        <v>2</v>
      </c>
      <c r="M46" s="94">
        <v>8797</v>
      </c>
      <c r="N46" s="94">
        <v>66945.17</v>
      </c>
    </row>
    <row r="47" spans="1:14" ht="12.95" customHeight="1">
      <c r="A47" s="57"/>
      <c r="B47" s="46" t="s">
        <v>319</v>
      </c>
      <c r="C47" s="58" t="s">
        <v>320</v>
      </c>
      <c r="D47" s="95">
        <v>11</v>
      </c>
      <c r="E47" s="95">
        <v>11</v>
      </c>
      <c r="F47" s="95">
        <v>11</v>
      </c>
      <c r="G47" s="95">
        <v>11</v>
      </c>
      <c r="H47" s="95">
        <v>11</v>
      </c>
      <c r="I47" s="95">
        <v>11</v>
      </c>
      <c r="J47" s="95">
        <v>11</v>
      </c>
      <c r="K47" s="96">
        <v>0</v>
      </c>
      <c r="L47" s="93">
        <v>2</v>
      </c>
      <c r="M47" s="94">
        <v>1415</v>
      </c>
      <c r="N47" s="94">
        <v>15565</v>
      </c>
    </row>
    <row r="48" spans="1:14" ht="12.95" customHeight="1">
      <c r="A48" s="57"/>
      <c r="B48" s="46" t="s">
        <v>86</v>
      </c>
      <c r="C48" s="58" t="s">
        <v>43</v>
      </c>
      <c r="D48" s="95">
        <v>0.35</v>
      </c>
      <c r="E48" s="95">
        <v>0.35</v>
      </c>
      <c r="F48" s="95">
        <v>0.34</v>
      </c>
      <c r="G48" s="95">
        <v>0.34</v>
      </c>
      <c r="H48" s="95">
        <v>0.37</v>
      </c>
      <c r="I48" s="95">
        <v>0.34</v>
      </c>
      <c r="J48" s="95">
        <v>0.37</v>
      </c>
      <c r="K48" s="96">
        <v>-8.11</v>
      </c>
      <c r="L48" s="93">
        <v>2</v>
      </c>
      <c r="M48" s="94">
        <v>50000</v>
      </c>
      <c r="N48" s="94">
        <v>17001</v>
      </c>
    </row>
    <row r="49" spans="1:33" ht="12.95" customHeight="1">
      <c r="A49" s="57"/>
      <c r="B49" s="188" t="s">
        <v>275</v>
      </c>
      <c r="C49" s="189"/>
      <c r="D49" s="185"/>
      <c r="E49" s="186"/>
      <c r="F49" s="186"/>
      <c r="G49" s="186"/>
      <c r="H49" s="186"/>
      <c r="I49" s="186"/>
      <c r="J49" s="186"/>
      <c r="K49" s="187"/>
      <c r="L49" s="63">
        <f>SUM(L45:L48)</f>
        <v>7</v>
      </c>
      <c r="M49" s="60">
        <f>SUM(M45:M48)</f>
        <v>64714</v>
      </c>
      <c r="N49" s="60">
        <f>SUM(N45:N48)</f>
        <v>109010.39</v>
      </c>
    </row>
    <row r="50" spans="1:33" s="51" customFormat="1" ht="12.95" customHeight="1">
      <c r="B50" s="65" t="s">
        <v>32</v>
      </c>
      <c r="C50" s="193"/>
      <c r="D50" s="194"/>
      <c r="E50" s="194"/>
      <c r="F50" s="194"/>
      <c r="G50" s="194"/>
      <c r="H50" s="194"/>
      <c r="I50" s="194"/>
      <c r="J50" s="194"/>
      <c r="K50" s="195"/>
      <c r="L50" s="66">
        <f>L49+L43+L39+L32+L28+L24+L20</f>
        <v>943</v>
      </c>
      <c r="M50" s="66">
        <f>M49+M43+M39+M32+M28+M24+M20</f>
        <v>469565639</v>
      </c>
      <c r="N50" s="66">
        <f>N49+N43+N39+N32+N28+N24+N20</f>
        <v>1030012333.15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</row>
    <row r="51" spans="1:33" s="51" customFormat="1" ht="37.5" customHeight="1">
      <c r="A51" s="50"/>
      <c r="B51" s="196" t="s">
        <v>317</v>
      </c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8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</row>
    <row r="52" spans="1:33" s="51" customFormat="1" ht="48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</row>
    <row r="53" spans="1:33" s="51" customFormat="1" ht="12.95" customHeight="1">
      <c r="B53" s="190" t="s">
        <v>29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2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ht="12.95" customHeight="1">
      <c r="A54" s="57"/>
      <c r="B54" s="101" t="s">
        <v>234</v>
      </c>
      <c r="C54" s="102" t="s">
        <v>235</v>
      </c>
      <c r="D54" s="95">
        <v>0.2</v>
      </c>
      <c r="E54" s="95">
        <v>0.2</v>
      </c>
      <c r="F54" s="95">
        <v>0.2</v>
      </c>
      <c r="G54" s="95">
        <v>0.2</v>
      </c>
      <c r="H54" s="95">
        <v>0.2</v>
      </c>
      <c r="I54" s="95">
        <v>0.2</v>
      </c>
      <c r="J54" s="95">
        <v>0.2</v>
      </c>
      <c r="K54" s="96">
        <v>0</v>
      </c>
      <c r="L54" s="93">
        <v>4</v>
      </c>
      <c r="M54" s="94">
        <v>451000000</v>
      </c>
      <c r="N54" s="94">
        <v>90200000</v>
      </c>
    </row>
    <row r="55" spans="1:33" ht="12.95" customHeight="1">
      <c r="A55" s="57"/>
      <c r="B55" s="188" t="s">
        <v>88</v>
      </c>
      <c r="C55" s="189"/>
      <c r="D55" s="185"/>
      <c r="E55" s="186"/>
      <c r="F55" s="186"/>
      <c r="G55" s="186"/>
      <c r="H55" s="186"/>
      <c r="I55" s="186"/>
      <c r="J55" s="186"/>
      <c r="K55" s="187"/>
      <c r="L55" s="64">
        <f>SUM(L54)</f>
        <v>4</v>
      </c>
      <c r="M55" s="64">
        <f>SUM(M54)</f>
        <v>451000000</v>
      </c>
      <c r="N55" s="64">
        <f>SUM(N54)</f>
        <v>90200000</v>
      </c>
    </row>
    <row r="56" spans="1:33" ht="12.95" customHeight="1">
      <c r="A56" s="57"/>
      <c r="B56" s="190" t="s">
        <v>93</v>
      </c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2"/>
    </row>
    <row r="57" spans="1:33" ht="12.95" customHeight="1">
      <c r="A57" s="57"/>
      <c r="B57" s="101" t="s">
        <v>293</v>
      </c>
      <c r="C57" s="102" t="s">
        <v>294</v>
      </c>
      <c r="D57" s="95">
        <v>4.8</v>
      </c>
      <c r="E57" s="95">
        <v>4.8</v>
      </c>
      <c r="F57" s="95">
        <v>4.8</v>
      </c>
      <c r="G57" s="95">
        <v>4.8</v>
      </c>
      <c r="H57" s="95">
        <v>4.8</v>
      </c>
      <c r="I57" s="95">
        <v>4.8</v>
      </c>
      <c r="J57" s="95">
        <v>4.8</v>
      </c>
      <c r="K57" s="96">
        <v>0</v>
      </c>
      <c r="L57" s="93">
        <v>1</v>
      </c>
      <c r="M57" s="94">
        <v>101</v>
      </c>
      <c r="N57" s="94">
        <v>484.8</v>
      </c>
    </row>
    <row r="58" spans="1:33" ht="12.95" customHeight="1">
      <c r="A58" s="57"/>
      <c r="B58" s="188" t="s">
        <v>264</v>
      </c>
      <c r="C58" s="189"/>
      <c r="D58" s="185"/>
      <c r="E58" s="186"/>
      <c r="F58" s="186"/>
      <c r="G58" s="186"/>
      <c r="H58" s="186"/>
      <c r="I58" s="186"/>
      <c r="J58" s="186"/>
      <c r="K58" s="187"/>
      <c r="L58" s="64">
        <f>L57</f>
        <v>1</v>
      </c>
      <c r="M58" s="64">
        <f t="shared" ref="M58:N58" si="0">M57</f>
        <v>101</v>
      </c>
      <c r="N58" s="64">
        <f t="shared" si="0"/>
        <v>484.8</v>
      </c>
    </row>
    <row r="59" spans="1:33" ht="12.95" customHeight="1">
      <c r="A59" s="57"/>
      <c r="B59" s="190" t="s">
        <v>83</v>
      </c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2"/>
    </row>
    <row r="60" spans="1:33" ht="15.75">
      <c r="A60" s="57"/>
      <c r="B60" s="89" t="s">
        <v>35</v>
      </c>
      <c r="C60" s="90" t="s">
        <v>36</v>
      </c>
      <c r="D60" s="95">
        <v>2.96</v>
      </c>
      <c r="E60" s="95">
        <v>2.97</v>
      </c>
      <c r="F60" s="95">
        <v>2.93</v>
      </c>
      <c r="G60" s="95">
        <v>2.95</v>
      </c>
      <c r="H60" s="95">
        <v>3.04</v>
      </c>
      <c r="I60" s="95">
        <v>2.93</v>
      </c>
      <c r="J60" s="95">
        <v>3</v>
      </c>
      <c r="K60" s="96">
        <v>-2.33</v>
      </c>
      <c r="L60" s="93">
        <v>28</v>
      </c>
      <c r="M60" s="94">
        <v>7072465</v>
      </c>
      <c r="N60" s="94">
        <v>20843595.390000001</v>
      </c>
    </row>
    <row r="61" spans="1:33" ht="15.75">
      <c r="A61" s="57"/>
      <c r="B61" s="89" t="s">
        <v>87</v>
      </c>
      <c r="C61" s="90" t="s">
        <v>37</v>
      </c>
      <c r="D61" s="95">
        <v>1.1000000000000001</v>
      </c>
      <c r="E61" s="95">
        <v>1.1499999999999999</v>
      </c>
      <c r="F61" s="95">
        <v>1.1000000000000001</v>
      </c>
      <c r="G61" s="95">
        <v>1.1100000000000001</v>
      </c>
      <c r="H61" s="95">
        <v>1.07</v>
      </c>
      <c r="I61" s="95">
        <v>1.1499999999999999</v>
      </c>
      <c r="J61" s="95">
        <v>1.0900000000000001</v>
      </c>
      <c r="K61" s="96">
        <v>5.5</v>
      </c>
      <c r="L61" s="93">
        <v>4</v>
      </c>
      <c r="M61" s="94">
        <v>443218</v>
      </c>
      <c r="N61" s="94">
        <v>489800.7</v>
      </c>
    </row>
    <row r="62" spans="1:33" ht="12.95" customHeight="1">
      <c r="A62" s="57"/>
      <c r="B62" s="188" t="s">
        <v>90</v>
      </c>
      <c r="C62" s="189"/>
      <c r="D62" s="185"/>
      <c r="E62" s="186"/>
      <c r="F62" s="186"/>
      <c r="G62" s="186"/>
      <c r="H62" s="186"/>
      <c r="I62" s="186"/>
      <c r="J62" s="186"/>
      <c r="K62" s="187"/>
      <c r="L62" s="64">
        <f>SUM(L60:L61)</f>
        <v>32</v>
      </c>
      <c r="M62" s="64">
        <f>SUM(M60:M61)</f>
        <v>7515683</v>
      </c>
      <c r="N62" s="64">
        <f>SUM(N60:N61)</f>
        <v>21333396.09</v>
      </c>
    </row>
    <row r="63" spans="1:33" s="51" customFormat="1" ht="12.95" customHeight="1">
      <c r="B63" s="65" t="s">
        <v>116</v>
      </c>
      <c r="C63" s="193"/>
      <c r="D63" s="194"/>
      <c r="E63" s="194"/>
      <c r="F63" s="194"/>
      <c r="G63" s="194"/>
      <c r="H63" s="194"/>
      <c r="I63" s="194"/>
      <c r="J63" s="194"/>
      <c r="K63" s="195"/>
      <c r="L63" s="66">
        <f>L62+L58+L55</f>
        <v>37</v>
      </c>
      <c r="M63" s="66">
        <f t="shared" ref="M63:N63" si="1">M62+M58+M55</f>
        <v>458515784</v>
      </c>
      <c r="N63" s="66">
        <f t="shared" si="1"/>
        <v>111533880.89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</row>
    <row r="64" spans="1:33" s="51" customFormat="1" ht="22.5" customHeight="1">
      <c r="A64" s="50"/>
      <c r="B64" s="196" t="s">
        <v>318</v>
      </c>
      <c r="C64" s="197"/>
      <c r="D64" s="197"/>
      <c r="E64" s="197"/>
      <c r="F64" s="197"/>
      <c r="G64" s="197"/>
      <c r="H64" s="197"/>
      <c r="I64" s="197"/>
      <c r="J64" s="197"/>
      <c r="K64" s="197"/>
      <c r="L64" s="197"/>
      <c r="M64" s="197"/>
      <c r="N64" s="198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</row>
    <row r="65" spans="1:33" s="51" customFormat="1" ht="44.25" customHeight="1">
      <c r="B65" s="52" t="s">
        <v>15</v>
      </c>
      <c r="C65" s="53" t="s">
        <v>20</v>
      </c>
      <c r="D65" s="53" t="s">
        <v>21</v>
      </c>
      <c r="E65" s="53" t="s">
        <v>22</v>
      </c>
      <c r="F65" s="53" t="s">
        <v>23</v>
      </c>
      <c r="G65" s="53" t="s">
        <v>24</v>
      </c>
      <c r="H65" s="53" t="s">
        <v>25</v>
      </c>
      <c r="I65" s="53" t="s">
        <v>19</v>
      </c>
      <c r="J65" s="53" t="s">
        <v>26</v>
      </c>
      <c r="K65" s="54" t="s">
        <v>27</v>
      </c>
      <c r="L65" s="55" t="s">
        <v>28</v>
      </c>
      <c r="M65" s="55" t="s">
        <v>18</v>
      </c>
      <c r="N65" s="56" t="s">
        <v>7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</row>
    <row r="66" spans="1:33" ht="15.75">
      <c r="A66" s="57"/>
      <c r="B66" s="190" t="s">
        <v>82</v>
      </c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2"/>
    </row>
    <row r="67" spans="1:33" ht="15.75">
      <c r="A67" s="57"/>
      <c r="B67" s="89" t="s">
        <v>158</v>
      </c>
      <c r="C67" s="90" t="s">
        <v>159</v>
      </c>
      <c r="D67" s="95">
        <v>1.25</v>
      </c>
      <c r="E67" s="95">
        <v>1.25</v>
      </c>
      <c r="F67" s="95">
        <v>1.19</v>
      </c>
      <c r="G67" s="95">
        <v>1.2</v>
      </c>
      <c r="H67" s="95">
        <v>1.27</v>
      </c>
      <c r="I67" s="95">
        <v>1.2</v>
      </c>
      <c r="J67" s="95">
        <v>1.25</v>
      </c>
      <c r="K67" s="96">
        <v>-4</v>
      </c>
      <c r="L67" s="93">
        <v>5</v>
      </c>
      <c r="M67" s="94">
        <v>3000103</v>
      </c>
      <c r="N67" s="94">
        <v>3595128.75</v>
      </c>
    </row>
    <row r="68" spans="1:33" ht="15.75">
      <c r="A68" s="57"/>
      <c r="B68" s="89" t="s">
        <v>85</v>
      </c>
      <c r="C68" s="90" t="s">
        <v>42</v>
      </c>
      <c r="D68" s="95">
        <v>1.52</v>
      </c>
      <c r="E68" s="95">
        <v>1.52</v>
      </c>
      <c r="F68" s="95">
        <v>1.5</v>
      </c>
      <c r="G68" s="95">
        <v>1.5</v>
      </c>
      <c r="H68" s="95">
        <v>1.51</v>
      </c>
      <c r="I68" s="95">
        <v>1.5</v>
      </c>
      <c r="J68" s="95">
        <v>1.51</v>
      </c>
      <c r="K68" s="96">
        <v>-0.66</v>
      </c>
      <c r="L68" s="93">
        <v>10</v>
      </c>
      <c r="M68" s="94">
        <v>100000</v>
      </c>
      <c r="N68" s="94">
        <v>150225.37</v>
      </c>
    </row>
    <row r="69" spans="1:33" ht="15.75">
      <c r="A69" s="57"/>
      <c r="B69" s="188" t="s">
        <v>90</v>
      </c>
      <c r="C69" s="189"/>
      <c r="D69" s="185"/>
      <c r="E69" s="186"/>
      <c r="F69" s="186"/>
      <c r="G69" s="186"/>
      <c r="H69" s="186"/>
      <c r="I69" s="186"/>
      <c r="J69" s="186"/>
      <c r="K69" s="187"/>
      <c r="L69" s="64">
        <f>SUM(L67:L68)</f>
        <v>15</v>
      </c>
      <c r="M69" s="64">
        <f>SUM(M67:M68)</f>
        <v>3100103</v>
      </c>
      <c r="N69" s="64">
        <f>SUM(N67:N68)</f>
        <v>3745354.12</v>
      </c>
    </row>
    <row r="70" spans="1:33" ht="12.95" customHeight="1">
      <c r="A70" s="57"/>
      <c r="B70" s="190" t="s">
        <v>83</v>
      </c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2"/>
    </row>
    <row r="71" spans="1:33" ht="12.95" customHeight="1">
      <c r="A71" s="57"/>
      <c r="B71" s="89" t="s">
        <v>204</v>
      </c>
      <c r="C71" s="90" t="s">
        <v>205</v>
      </c>
      <c r="D71" s="95">
        <v>1.36</v>
      </c>
      <c r="E71" s="95">
        <v>1.36</v>
      </c>
      <c r="F71" s="95">
        <v>1.36</v>
      </c>
      <c r="G71" s="95">
        <v>1.36</v>
      </c>
      <c r="H71" s="95">
        <v>1.38</v>
      </c>
      <c r="I71" s="95">
        <v>1.36</v>
      </c>
      <c r="J71" s="95">
        <v>1.38</v>
      </c>
      <c r="K71" s="96">
        <v>-1.45</v>
      </c>
      <c r="L71" s="93">
        <v>1</v>
      </c>
      <c r="M71" s="94">
        <v>71000</v>
      </c>
      <c r="N71" s="94">
        <v>96560</v>
      </c>
    </row>
    <row r="72" spans="1:33" ht="12.95" customHeight="1">
      <c r="A72" s="57"/>
      <c r="B72" s="89" t="s">
        <v>249</v>
      </c>
      <c r="C72" s="90" t="s">
        <v>248</v>
      </c>
      <c r="D72" s="95">
        <v>2</v>
      </c>
      <c r="E72" s="95">
        <v>2</v>
      </c>
      <c r="F72" s="95">
        <v>1.8</v>
      </c>
      <c r="G72" s="95">
        <v>1.8</v>
      </c>
      <c r="H72" s="95">
        <v>2</v>
      </c>
      <c r="I72" s="95">
        <v>1.8</v>
      </c>
      <c r="J72" s="95">
        <v>2</v>
      </c>
      <c r="K72" s="96">
        <v>-10</v>
      </c>
      <c r="L72" s="93">
        <v>5</v>
      </c>
      <c r="M72" s="94">
        <v>1536000</v>
      </c>
      <c r="N72" s="94">
        <v>2765000</v>
      </c>
    </row>
    <row r="73" spans="1:33" ht="12.95" customHeight="1">
      <c r="A73" s="57"/>
      <c r="B73" s="89" t="s">
        <v>168</v>
      </c>
      <c r="C73" s="90" t="s">
        <v>169</v>
      </c>
      <c r="D73" s="95">
        <v>1.8</v>
      </c>
      <c r="E73" s="95">
        <v>1.82</v>
      </c>
      <c r="F73" s="95">
        <v>1.8</v>
      </c>
      <c r="G73" s="95">
        <v>1.8</v>
      </c>
      <c r="H73" s="95">
        <v>1.79</v>
      </c>
      <c r="I73" s="95">
        <v>1.82</v>
      </c>
      <c r="J73" s="95">
        <v>1.8</v>
      </c>
      <c r="K73" s="96">
        <v>1.1100000000000001</v>
      </c>
      <c r="L73" s="93">
        <v>6</v>
      </c>
      <c r="M73" s="94">
        <v>5025422</v>
      </c>
      <c r="N73" s="94">
        <v>9045768.0399999991</v>
      </c>
    </row>
    <row r="74" spans="1:33" ht="12.95" customHeight="1">
      <c r="A74" s="57"/>
      <c r="B74" s="89" t="s">
        <v>38</v>
      </c>
      <c r="C74" s="90" t="s">
        <v>39</v>
      </c>
      <c r="D74" s="95">
        <v>1.3</v>
      </c>
      <c r="E74" s="95">
        <v>1.3</v>
      </c>
      <c r="F74" s="95">
        <v>1.3</v>
      </c>
      <c r="G74" s="95">
        <v>1.3</v>
      </c>
      <c r="H74" s="95">
        <v>1.3</v>
      </c>
      <c r="I74" s="95">
        <v>1.3</v>
      </c>
      <c r="J74" s="95">
        <v>1.3</v>
      </c>
      <c r="K74" s="96">
        <v>0</v>
      </c>
      <c r="L74" s="93">
        <v>1</v>
      </c>
      <c r="M74" s="94">
        <v>111720</v>
      </c>
      <c r="N74" s="94">
        <v>145236</v>
      </c>
    </row>
    <row r="75" spans="1:33" ht="12.95" customHeight="1">
      <c r="A75" s="57"/>
      <c r="B75" s="188" t="s">
        <v>90</v>
      </c>
      <c r="C75" s="189"/>
      <c r="D75" s="185"/>
      <c r="E75" s="186"/>
      <c r="F75" s="186"/>
      <c r="G75" s="186"/>
      <c r="H75" s="186"/>
      <c r="I75" s="186"/>
      <c r="J75" s="186"/>
      <c r="K75" s="187"/>
      <c r="L75" s="64">
        <f>SUM(L71:L74)</f>
        <v>13</v>
      </c>
      <c r="M75" s="64">
        <f>SUM(M71:M74)</f>
        <v>6744142</v>
      </c>
      <c r="N75" s="64">
        <f>SUM(N71:N74)</f>
        <v>12052564.039999999</v>
      </c>
    </row>
    <row r="76" spans="1:33" ht="12.95" customHeight="1">
      <c r="A76" s="57"/>
      <c r="B76" s="190" t="s">
        <v>31</v>
      </c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2"/>
    </row>
    <row r="77" spans="1:33" ht="12.95" customHeight="1">
      <c r="A77" s="57"/>
      <c r="B77" s="89" t="s">
        <v>185</v>
      </c>
      <c r="C77" s="90" t="s">
        <v>186</v>
      </c>
      <c r="D77" s="95">
        <v>18.91</v>
      </c>
      <c r="E77" s="95">
        <v>19</v>
      </c>
      <c r="F77" s="95">
        <v>18.91</v>
      </c>
      <c r="G77" s="95">
        <v>18.98</v>
      </c>
      <c r="H77" s="95">
        <v>18.8</v>
      </c>
      <c r="I77" s="95">
        <v>19</v>
      </c>
      <c r="J77" s="95">
        <v>18.7</v>
      </c>
      <c r="K77" s="96">
        <v>1.6</v>
      </c>
      <c r="L77" s="93">
        <v>6</v>
      </c>
      <c r="M77" s="94">
        <v>4631</v>
      </c>
      <c r="N77" s="94">
        <v>87882.08</v>
      </c>
    </row>
    <row r="78" spans="1:33" ht="15.75">
      <c r="A78" s="57"/>
      <c r="B78" s="188" t="s">
        <v>91</v>
      </c>
      <c r="C78" s="189"/>
      <c r="D78" s="185"/>
      <c r="E78" s="186"/>
      <c r="F78" s="186"/>
      <c r="G78" s="186"/>
      <c r="H78" s="186"/>
      <c r="I78" s="186"/>
      <c r="J78" s="186"/>
      <c r="K78" s="187"/>
      <c r="L78" s="64">
        <f>SUM(L77:L77)</f>
        <v>6</v>
      </c>
      <c r="M78" s="64">
        <f>SUM(M77:M77)</f>
        <v>4631</v>
      </c>
      <c r="N78" s="64">
        <f>SUM(N77:N77)</f>
        <v>87882.08</v>
      </c>
    </row>
    <row r="79" spans="1:33" ht="12.95" customHeight="1">
      <c r="A79" s="57"/>
      <c r="B79" s="190" t="s">
        <v>84</v>
      </c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2"/>
    </row>
    <row r="80" spans="1:33" ht="12.95" customHeight="1">
      <c r="A80" s="57"/>
      <c r="B80" s="101" t="s">
        <v>284</v>
      </c>
      <c r="C80" s="102" t="s">
        <v>285</v>
      </c>
      <c r="D80" s="76">
        <v>5.85</v>
      </c>
      <c r="E80" s="76">
        <v>5.85</v>
      </c>
      <c r="F80" s="76">
        <v>5.75</v>
      </c>
      <c r="G80" s="76">
        <v>5.77</v>
      </c>
      <c r="H80" s="76">
        <v>5.87</v>
      </c>
      <c r="I80" s="76">
        <v>5.75</v>
      </c>
      <c r="J80" s="76">
        <v>5.85</v>
      </c>
      <c r="K80" s="77">
        <v>-1.71</v>
      </c>
      <c r="L80" s="78">
        <v>46</v>
      </c>
      <c r="M80" s="79">
        <v>5380535</v>
      </c>
      <c r="N80" s="79">
        <v>31035721.649999999</v>
      </c>
    </row>
    <row r="81" spans="1:33" ht="12.75" customHeight="1">
      <c r="A81" s="57"/>
      <c r="B81" s="188" t="s">
        <v>275</v>
      </c>
      <c r="C81" s="189"/>
      <c r="D81" s="185"/>
      <c r="E81" s="186"/>
      <c r="F81" s="186"/>
      <c r="G81" s="186"/>
      <c r="H81" s="186"/>
      <c r="I81" s="186"/>
      <c r="J81" s="186"/>
      <c r="K81" s="187"/>
      <c r="L81" s="63">
        <f>SUM(L80)</f>
        <v>46</v>
      </c>
      <c r="M81" s="60">
        <f>SUM(M80)</f>
        <v>5380535</v>
      </c>
      <c r="N81" s="60">
        <f>SUM(N80)</f>
        <v>31035721.649999999</v>
      </c>
    </row>
    <row r="82" spans="1:33" s="51" customFormat="1" ht="12.95" customHeight="1">
      <c r="B82" s="65" t="s">
        <v>70</v>
      </c>
      <c r="C82" s="193"/>
      <c r="D82" s="194"/>
      <c r="E82" s="194"/>
      <c r="F82" s="194"/>
      <c r="G82" s="194"/>
      <c r="H82" s="194"/>
      <c r="I82" s="194"/>
      <c r="J82" s="194"/>
      <c r="K82" s="195"/>
      <c r="L82" s="66">
        <f>L75+L69+L78+L81</f>
        <v>80</v>
      </c>
      <c r="M82" s="66">
        <f>M75+M69+M78+M81</f>
        <v>15229411</v>
      </c>
      <c r="N82" s="66">
        <f>N75+N69+N78+N81</f>
        <v>46921521.890000001</v>
      </c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</row>
    <row r="83" spans="1:33" s="51" customFormat="1" ht="12.95" customHeight="1">
      <c r="B83" s="65" t="s">
        <v>40</v>
      </c>
      <c r="C83" s="193"/>
      <c r="D83" s="194"/>
      <c r="E83" s="194"/>
      <c r="F83" s="194"/>
      <c r="G83" s="194"/>
      <c r="H83" s="194"/>
      <c r="I83" s="194"/>
      <c r="J83" s="194"/>
      <c r="K83" s="195"/>
      <c r="L83" s="66">
        <f>L82+L63+L50</f>
        <v>1060</v>
      </c>
      <c r="M83" s="66">
        <f>M82+M63+M50</f>
        <v>943310834</v>
      </c>
      <c r="N83" s="66">
        <f>N82+N63+N50</f>
        <v>1188467735.9300001</v>
      </c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</row>
    <row r="84" spans="1:33" ht="12.95" customHeight="1">
      <c r="A84" s="57"/>
      <c r="N84" s="70"/>
    </row>
    <row r="85" spans="1:33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</row>
    <row r="86" spans="1:33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</row>
    <row r="87" spans="1:33" ht="12.95" customHeight="1">
      <c r="A87" s="57"/>
    </row>
  </sheetData>
  <mergeCells count="49">
    <mergeCell ref="B1:N1"/>
    <mergeCell ref="C83:K83"/>
    <mergeCell ref="B64:N64"/>
    <mergeCell ref="C82:K82"/>
    <mergeCell ref="B70:N70"/>
    <mergeCell ref="B75:C75"/>
    <mergeCell ref="D75:K75"/>
    <mergeCell ref="B66:N66"/>
    <mergeCell ref="B69:C69"/>
    <mergeCell ref="D69:K69"/>
    <mergeCell ref="B76:N76"/>
    <mergeCell ref="B78:C78"/>
    <mergeCell ref="D78:K78"/>
    <mergeCell ref="B79:N79"/>
    <mergeCell ref="B81:C81"/>
    <mergeCell ref="D81:K81"/>
    <mergeCell ref="D39:K39"/>
    <mergeCell ref="B39:C39"/>
    <mergeCell ref="C50:K50"/>
    <mergeCell ref="B40:N40"/>
    <mergeCell ref="D43:K43"/>
    <mergeCell ref="B43:C43"/>
    <mergeCell ref="C63:K63"/>
    <mergeCell ref="B51:N51"/>
    <mergeCell ref="B53:N53"/>
    <mergeCell ref="B55:C55"/>
    <mergeCell ref="D55:K55"/>
    <mergeCell ref="B62:C62"/>
    <mergeCell ref="D62:K62"/>
    <mergeCell ref="B59:N59"/>
    <mergeCell ref="B56:N56"/>
    <mergeCell ref="B58:C58"/>
    <mergeCell ref="D58:K58"/>
    <mergeCell ref="D20:K20"/>
    <mergeCell ref="B20:C20"/>
    <mergeCell ref="B3:N3"/>
    <mergeCell ref="B44:N44"/>
    <mergeCell ref="B49:C49"/>
    <mergeCell ref="D49:K49"/>
    <mergeCell ref="B21:N21"/>
    <mergeCell ref="B24:C24"/>
    <mergeCell ref="D24:K24"/>
    <mergeCell ref="B29:N29"/>
    <mergeCell ref="B32:C32"/>
    <mergeCell ref="D32:K32"/>
    <mergeCell ref="B25:N25"/>
    <mergeCell ref="B28:C28"/>
    <mergeCell ref="D28:K28"/>
    <mergeCell ref="B33:N3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29" zoomScale="130" zoomScaleNormal="130" workbookViewId="0">
      <selection activeCell="A26" sqref="A26:D53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99" t="s">
        <v>315</v>
      </c>
      <c r="B1" s="199"/>
      <c r="C1" s="199"/>
      <c r="D1" s="199"/>
    </row>
    <row r="2" spans="1:4" ht="15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4.45" customHeight="1">
      <c r="A3" s="200" t="s">
        <v>29</v>
      </c>
      <c r="B3" s="201"/>
      <c r="C3" s="201"/>
      <c r="D3" s="202"/>
    </row>
    <row r="4" spans="1:4" ht="14.45" customHeight="1">
      <c r="A4" s="46" t="s">
        <v>180</v>
      </c>
      <c r="B4" s="58" t="s">
        <v>181</v>
      </c>
      <c r="C4" s="95">
        <v>0.85</v>
      </c>
      <c r="D4" s="95">
        <v>0.85</v>
      </c>
    </row>
    <row r="5" spans="1:4" ht="14.45" customHeight="1">
      <c r="A5" s="46" t="s">
        <v>144</v>
      </c>
      <c r="B5" s="58" t="s">
        <v>145</v>
      </c>
      <c r="C5" s="95">
        <v>0.95</v>
      </c>
      <c r="D5" s="95">
        <v>0.95</v>
      </c>
    </row>
    <row r="6" spans="1:4" ht="14.45" customHeight="1">
      <c r="A6" s="200" t="s">
        <v>93</v>
      </c>
      <c r="B6" s="201"/>
      <c r="C6" s="201"/>
      <c r="D6" s="202"/>
    </row>
    <row r="7" spans="1:4" ht="14.45" customHeight="1">
      <c r="A7" s="46" t="s">
        <v>222</v>
      </c>
      <c r="B7" s="58" t="s">
        <v>223</v>
      </c>
      <c r="C7" s="95">
        <v>0.72</v>
      </c>
      <c r="D7" s="95">
        <v>0.72</v>
      </c>
    </row>
    <row r="8" spans="1:4" ht="14.45" customHeight="1">
      <c r="A8" s="203" t="s">
        <v>82</v>
      </c>
      <c r="B8" s="204"/>
      <c r="C8" s="204"/>
      <c r="D8" s="205"/>
    </row>
    <row r="9" spans="1:4" ht="14.45" customHeight="1">
      <c r="A9" s="46" t="s">
        <v>148</v>
      </c>
      <c r="B9" s="58" t="s">
        <v>149</v>
      </c>
      <c r="C9" s="76">
        <v>4.41</v>
      </c>
      <c r="D9" s="76">
        <v>4.41</v>
      </c>
    </row>
    <row r="10" spans="1:4" ht="14.45" customHeight="1">
      <c r="A10" s="46" t="s">
        <v>267</v>
      </c>
      <c r="B10" s="58" t="s">
        <v>268</v>
      </c>
      <c r="C10" s="95">
        <v>0.69</v>
      </c>
      <c r="D10" s="95">
        <v>0.69</v>
      </c>
    </row>
    <row r="11" spans="1:4" ht="14.45" customHeight="1">
      <c r="A11" s="46" t="s">
        <v>95</v>
      </c>
      <c r="B11" s="58" t="s">
        <v>94</v>
      </c>
      <c r="C11" s="76">
        <v>7</v>
      </c>
      <c r="D11" s="95">
        <v>7</v>
      </c>
    </row>
    <row r="12" spans="1:4" ht="14.45" customHeight="1">
      <c r="A12" s="46" t="s">
        <v>138</v>
      </c>
      <c r="B12" s="58" t="s">
        <v>139</v>
      </c>
      <c r="C12" s="76">
        <v>0.54</v>
      </c>
      <c r="D12" s="76">
        <v>0.54</v>
      </c>
    </row>
    <row r="13" spans="1:4" ht="14.45" customHeight="1">
      <c r="A13" s="203" t="s">
        <v>83</v>
      </c>
      <c r="B13" s="204"/>
      <c r="C13" s="204"/>
      <c r="D13" s="205"/>
    </row>
    <row r="14" spans="1:4" ht="14.45" customHeight="1">
      <c r="A14" s="101" t="s">
        <v>247</v>
      </c>
      <c r="B14" s="102" t="s">
        <v>246</v>
      </c>
      <c r="C14" s="95">
        <v>2.11</v>
      </c>
      <c r="D14" s="95">
        <v>2.11</v>
      </c>
    </row>
    <row r="15" spans="1:4" ht="14.45" customHeight="1">
      <c r="A15" s="101" t="s">
        <v>142</v>
      </c>
      <c r="B15" s="102" t="s">
        <v>143</v>
      </c>
      <c r="C15" s="95">
        <v>1.1499999999999999</v>
      </c>
      <c r="D15" s="95">
        <v>1.1499999999999999</v>
      </c>
    </row>
    <row r="16" spans="1:4" ht="14.45" customHeight="1">
      <c r="A16" s="101" t="s">
        <v>136</v>
      </c>
      <c r="B16" s="102" t="s">
        <v>117</v>
      </c>
      <c r="C16" s="95">
        <v>2.2999999999999998</v>
      </c>
      <c r="D16" s="95">
        <v>2.2999999999999998</v>
      </c>
    </row>
    <row r="17" spans="1:4" ht="14.45" customHeight="1">
      <c r="A17" s="101" t="s">
        <v>110</v>
      </c>
      <c r="B17" s="102" t="s">
        <v>111</v>
      </c>
      <c r="C17" s="95">
        <v>1.9</v>
      </c>
      <c r="D17" s="95">
        <v>1.9</v>
      </c>
    </row>
    <row r="18" spans="1:4" ht="14.45" customHeight="1">
      <c r="A18" s="101" t="s">
        <v>96</v>
      </c>
      <c r="B18" s="102" t="s">
        <v>97</v>
      </c>
      <c r="C18" s="95">
        <v>5.04</v>
      </c>
      <c r="D18" s="95">
        <v>5.04</v>
      </c>
    </row>
    <row r="19" spans="1:4" ht="14.45" customHeight="1">
      <c r="A19" s="200" t="s">
        <v>31</v>
      </c>
      <c r="B19" s="201"/>
      <c r="C19" s="201"/>
      <c r="D19" s="202"/>
    </row>
    <row r="20" spans="1:4" ht="14.45" customHeight="1">
      <c r="A20" s="101" t="s">
        <v>233</v>
      </c>
      <c r="B20" s="102" t="s">
        <v>232</v>
      </c>
      <c r="C20" s="95">
        <v>9</v>
      </c>
      <c r="D20" s="95">
        <v>9</v>
      </c>
    </row>
    <row r="21" spans="1:4" ht="14.45" customHeight="1">
      <c r="A21" s="101" t="s">
        <v>238</v>
      </c>
      <c r="B21" s="102" t="s">
        <v>239</v>
      </c>
      <c r="C21" s="95">
        <v>13.75</v>
      </c>
      <c r="D21" s="95">
        <v>13.75</v>
      </c>
    </row>
    <row r="22" spans="1:4" ht="14.45" customHeight="1">
      <c r="A22" s="46" t="s">
        <v>176</v>
      </c>
      <c r="B22" s="58" t="s">
        <v>177</v>
      </c>
      <c r="C22" s="95">
        <v>102</v>
      </c>
      <c r="D22" s="95">
        <v>102</v>
      </c>
    </row>
    <row r="23" spans="1:4" ht="14.45" customHeight="1">
      <c r="A23" s="200" t="s">
        <v>84</v>
      </c>
      <c r="B23" s="201"/>
      <c r="C23" s="201"/>
      <c r="D23" s="202"/>
    </row>
    <row r="24" spans="1:4" ht="14.45" customHeight="1">
      <c r="A24" s="46" t="s">
        <v>224</v>
      </c>
      <c r="B24" s="58" t="s">
        <v>225</v>
      </c>
      <c r="C24" s="76">
        <v>5.99</v>
      </c>
      <c r="D24" s="76">
        <v>5.99</v>
      </c>
    </row>
    <row r="25" spans="1:4" ht="14.45" customHeight="1">
      <c r="A25" s="72" t="s">
        <v>41</v>
      </c>
      <c r="B25" s="72" t="s">
        <v>20</v>
      </c>
      <c r="C25" s="72" t="s">
        <v>92</v>
      </c>
      <c r="D25" s="72" t="s">
        <v>19</v>
      </c>
    </row>
    <row r="26" spans="1:4" ht="12.95" customHeight="1">
      <c r="A26" s="203" t="s">
        <v>29</v>
      </c>
      <c r="B26" s="204"/>
      <c r="C26" s="204"/>
      <c r="D26" s="205"/>
    </row>
    <row r="27" spans="1:4" ht="12.95" customHeight="1">
      <c r="A27" s="101" t="s">
        <v>310</v>
      </c>
      <c r="B27" s="102" t="s">
        <v>311</v>
      </c>
      <c r="C27" s="95">
        <v>0.85</v>
      </c>
      <c r="D27" s="95">
        <v>0.85</v>
      </c>
    </row>
    <row r="28" spans="1:4" ht="12.95" customHeight="1">
      <c r="A28" s="101" t="s">
        <v>165</v>
      </c>
      <c r="B28" s="102" t="s">
        <v>164</v>
      </c>
      <c r="C28" s="95">
        <v>0.24</v>
      </c>
      <c r="D28" s="95">
        <v>0.24</v>
      </c>
    </row>
    <row r="29" spans="1:4" ht="12.95" customHeight="1">
      <c r="A29" s="101" t="s">
        <v>288</v>
      </c>
      <c r="B29" s="102" t="s">
        <v>289</v>
      </c>
      <c r="C29" s="95">
        <v>1</v>
      </c>
      <c r="D29" s="95">
        <v>1</v>
      </c>
    </row>
    <row r="30" spans="1:4" ht="12.95" customHeight="1">
      <c r="A30" s="46" t="s">
        <v>230</v>
      </c>
      <c r="B30" s="58" t="s">
        <v>231</v>
      </c>
      <c r="C30" s="95">
        <v>0.27</v>
      </c>
      <c r="D30" s="95">
        <v>0.27</v>
      </c>
    </row>
    <row r="31" spans="1:4" ht="12.95" customHeight="1">
      <c r="A31" s="46" t="s">
        <v>253</v>
      </c>
      <c r="B31" s="58" t="s">
        <v>254</v>
      </c>
      <c r="C31" s="95">
        <v>0.05</v>
      </c>
      <c r="D31" s="95">
        <v>0.05</v>
      </c>
    </row>
    <row r="32" spans="1:4" ht="12.95" customHeight="1">
      <c r="A32" s="46" t="s">
        <v>212</v>
      </c>
      <c r="B32" s="58" t="s">
        <v>213</v>
      </c>
      <c r="C32" s="95">
        <v>7.0000000000000007E-2</v>
      </c>
      <c r="D32" s="95">
        <v>7.0000000000000007E-2</v>
      </c>
    </row>
    <row r="33" spans="1:4" ht="12.95" customHeight="1">
      <c r="A33" s="46" t="s">
        <v>286</v>
      </c>
      <c r="B33" s="58" t="s">
        <v>287</v>
      </c>
      <c r="C33" s="76">
        <v>0.11</v>
      </c>
      <c r="D33" s="95">
        <v>0.11</v>
      </c>
    </row>
    <row r="34" spans="1:4" ht="12.95" customHeight="1">
      <c r="A34" s="46" t="s">
        <v>271</v>
      </c>
      <c r="B34" s="58" t="s">
        <v>272</v>
      </c>
      <c r="C34" s="76">
        <v>1</v>
      </c>
      <c r="D34" s="95">
        <v>1</v>
      </c>
    </row>
    <row r="35" spans="1:4" ht="12.95" customHeight="1">
      <c r="A35" s="46" t="s">
        <v>288</v>
      </c>
      <c r="B35" s="58" t="s">
        <v>289</v>
      </c>
      <c r="C35" s="95">
        <v>1</v>
      </c>
      <c r="D35" s="95">
        <v>1</v>
      </c>
    </row>
    <row r="36" spans="1:4" ht="12.95" customHeight="1">
      <c r="A36" s="101" t="s">
        <v>276</v>
      </c>
      <c r="B36" s="102" t="s">
        <v>277</v>
      </c>
      <c r="C36" s="95">
        <v>1.01</v>
      </c>
      <c r="D36" s="95">
        <v>1.01</v>
      </c>
    </row>
    <row r="37" spans="1:4" ht="12.95" customHeight="1">
      <c r="A37" s="101" t="s">
        <v>220</v>
      </c>
      <c r="B37" s="102" t="s">
        <v>221</v>
      </c>
      <c r="C37" s="95">
        <v>1.05</v>
      </c>
      <c r="D37" s="95">
        <v>1.05</v>
      </c>
    </row>
    <row r="38" spans="1:4" ht="12.95" customHeight="1">
      <c r="A38" s="46" t="s">
        <v>189</v>
      </c>
      <c r="B38" s="58" t="s">
        <v>190</v>
      </c>
      <c r="C38" s="81">
        <v>1</v>
      </c>
      <c r="D38" s="86">
        <v>1</v>
      </c>
    </row>
    <row r="39" spans="1:4" ht="12.95" customHeight="1">
      <c r="A39" s="84" t="s">
        <v>178</v>
      </c>
      <c r="B39" s="85" t="s">
        <v>179</v>
      </c>
      <c r="C39" s="81">
        <v>1</v>
      </c>
      <c r="D39" s="81">
        <v>1</v>
      </c>
    </row>
    <row r="40" spans="1:4" ht="12.95" customHeight="1">
      <c r="A40" s="46" t="s">
        <v>152</v>
      </c>
      <c r="B40" s="58" t="s">
        <v>153</v>
      </c>
      <c r="C40" s="81">
        <v>0.75</v>
      </c>
      <c r="D40" s="81">
        <v>0.75</v>
      </c>
    </row>
    <row r="41" spans="1:4" ht="12.95" customHeight="1">
      <c r="A41" s="46" t="s">
        <v>131</v>
      </c>
      <c r="B41" s="58" t="s">
        <v>132</v>
      </c>
      <c r="C41" s="81">
        <v>1</v>
      </c>
      <c r="D41" s="81">
        <v>1</v>
      </c>
    </row>
    <row r="42" spans="1:4" ht="12.95" customHeight="1">
      <c r="A42" s="46" t="s">
        <v>98</v>
      </c>
      <c r="B42" s="58" t="s">
        <v>99</v>
      </c>
      <c r="C42" s="81">
        <v>0.94</v>
      </c>
      <c r="D42" s="81">
        <v>0.94</v>
      </c>
    </row>
    <row r="43" spans="1:4" ht="12.95" customHeight="1">
      <c r="A43" s="82" t="s">
        <v>170</v>
      </c>
      <c r="B43" s="83" t="s">
        <v>171</v>
      </c>
      <c r="C43" s="81">
        <v>1</v>
      </c>
      <c r="D43" s="81">
        <v>1</v>
      </c>
    </row>
    <row r="44" spans="1:4" ht="12.95" customHeight="1">
      <c r="A44" s="203" t="s">
        <v>137</v>
      </c>
      <c r="B44" s="204"/>
      <c r="C44" s="204"/>
      <c r="D44" s="205"/>
    </row>
    <row r="45" spans="1:4" ht="12.95" customHeight="1">
      <c r="A45" s="46" t="s">
        <v>201</v>
      </c>
      <c r="B45" s="58" t="s">
        <v>200</v>
      </c>
      <c r="C45" s="95">
        <v>0.69</v>
      </c>
      <c r="D45" s="95">
        <v>0.69</v>
      </c>
    </row>
    <row r="46" spans="1:4" ht="12.95" customHeight="1">
      <c r="A46" s="203" t="s">
        <v>82</v>
      </c>
      <c r="B46" s="204"/>
      <c r="C46" s="204"/>
      <c r="D46" s="205"/>
    </row>
    <row r="47" spans="1:4" ht="12.95" customHeight="1">
      <c r="A47" s="46" t="s">
        <v>33</v>
      </c>
      <c r="B47" s="58" t="s">
        <v>34</v>
      </c>
      <c r="C47" s="95">
        <v>1.53</v>
      </c>
      <c r="D47" s="95">
        <v>1.53</v>
      </c>
    </row>
    <row r="48" spans="1:4" ht="12.95" customHeight="1">
      <c r="A48" s="101" t="s">
        <v>260</v>
      </c>
      <c r="B48" s="102" t="s">
        <v>261</v>
      </c>
      <c r="C48" s="95">
        <v>1</v>
      </c>
      <c r="D48" s="95">
        <v>1</v>
      </c>
    </row>
    <row r="49" spans="1:4" ht="12.95" customHeight="1">
      <c r="A49" s="203" t="s">
        <v>83</v>
      </c>
      <c r="B49" s="204"/>
      <c r="C49" s="204"/>
      <c r="D49" s="205"/>
    </row>
    <row r="50" spans="1:4" ht="12.95" customHeight="1">
      <c r="A50" s="89" t="s">
        <v>207</v>
      </c>
      <c r="B50" s="90" t="s">
        <v>206</v>
      </c>
      <c r="C50" s="95">
        <v>3</v>
      </c>
      <c r="D50" s="95">
        <v>3</v>
      </c>
    </row>
    <row r="51" spans="1:4" ht="12.95" customHeight="1">
      <c r="A51" s="101" t="s">
        <v>243</v>
      </c>
      <c r="B51" s="102" t="s">
        <v>242</v>
      </c>
      <c r="C51" s="95">
        <v>100</v>
      </c>
      <c r="D51" s="95">
        <v>100</v>
      </c>
    </row>
    <row r="52" spans="1:4" ht="12.95" customHeight="1">
      <c r="A52" s="200" t="s">
        <v>31</v>
      </c>
      <c r="B52" s="201"/>
      <c r="C52" s="201"/>
      <c r="D52" s="202"/>
    </row>
    <row r="53" spans="1:4" ht="12.95" customHeight="1">
      <c r="A53" s="46" t="s">
        <v>240</v>
      </c>
      <c r="B53" s="58" t="s">
        <v>241</v>
      </c>
      <c r="C53" s="95">
        <v>25.33</v>
      </c>
      <c r="D53" s="95">
        <v>25.33</v>
      </c>
    </row>
    <row r="54" spans="1:4" ht="14.45" customHeight="1">
      <c r="A54" s="72" t="s">
        <v>41</v>
      </c>
      <c r="B54" s="72" t="s">
        <v>20</v>
      </c>
      <c r="C54" s="72" t="s">
        <v>92</v>
      </c>
      <c r="D54" s="72" t="s">
        <v>19</v>
      </c>
    </row>
    <row r="55" spans="1:4" ht="14.45" customHeight="1">
      <c r="A55" s="200" t="s">
        <v>83</v>
      </c>
      <c r="B55" s="201"/>
      <c r="C55" s="201"/>
      <c r="D55" s="202"/>
    </row>
    <row r="56" spans="1:4" ht="14.45" customHeight="1">
      <c r="A56" s="89" t="s">
        <v>100</v>
      </c>
      <c r="B56" s="90" t="s">
        <v>101</v>
      </c>
      <c r="C56" s="95">
        <v>1.4</v>
      </c>
      <c r="D56" s="95">
        <v>1.4</v>
      </c>
    </row>
    <row r="57" spans="1:4" ht="14.45" customHeight="1">
      <c r="A57" s="89" t="s">
        <v>133</v>
      </c>
      <c r="B57" s="90" t="s">
        <v>134</v>
      </c>
      <c r="C57" s="95">
        <v>1.4</v>
      </c>
      <c r="D57" s="95">
        <v>1.4</v>
      </c>
    </row>
    <row r="58" spans="1:4" ht="14.45" customHeight="1">
      <c r="A58" s="200" t="s">
        <v>31</v>
      </c>
      <c r="B58" s="201"/>
      <c r="C58" s="201"/>
      <c r="D58" s="202"/>
    </row>
    <row r="59" spans="1:4" ht="14.45" customHeight="1">
      <c r="A59" s="89" t="s">
        <v>244</v>
      </c>
      <c r="B59" s="90" t="s">
        <v>245</v>
      </c>
      <c r="C59" s="95">
        <v>25.06</v>
      </c>
      <c r="D59" s="95">
        <v>24.3</v>
      </c>
    </row>
  </sheetData>
  <mergeCells count="14">
    <mergeCell ref="A58:D58"/>
    <mergeCell ref="A44:D44"/>
    <mergeCell ref="A6:D6"/>
    <mergeCell ref="A55:D55"/>
    <mergeCell ref="A49:D49"/>
    <mergeCell ref="A46:D46"/>
    <mergeCell ref="A52:D52"/>
    <mergeCell ref="A1:D1"/>
    <mergeCell ref="A3:D3"/>
    <mergeCell ref="A23:D23"/>
    <mergeCell ref="A26:D26"/>
    <mergeCell ref="A13:D13"/>
    <mergeCell ref="A19:D19"/>
    <mergeCell ref="A8:D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15" zoomScaleNormal="115" workbookViewId="0">
      <selection activeCell="E16" sqref="E16"/>
    </sheetView>
  </sheetViews>
  <sheetFormatPr defaultRowHeight="15.75"/>
  <cols>
    <col min="1" max="1" width="3" style="118" customWidth="1"/>
    <col min="2" max="2" width="35.140625" style="118" customWidth="1"/>
    <col min="3" max="3" width="8.7109375" style="119" customWidth="1"/>
    <col min="4" max="4" width="22.140625" style="120" customWidth="1"/>
    <col min="5" max="5" width="19.28515625" style="121" customWidth="1"/>
    <col min="6" max="6" width="17.7109375" style="12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06" t="s">
        <v>0</v>
      </c>
      <c r="C1" s="206"/>
      <c r="D1" s="206"/>
      <c r="E1" s="206"/>
      <c r="F1" s="123"/>
      <c r="H1" s="124"/>
      <c r="I1" s="124"/>
    </row>
    <row r="2" spans="1:9" ht="18">
      <c r="B2" s="206" t="s">
        <v>323</v>
      </c>
      <c r="C2" s="206"/>
      <c r="D2" s="206"/>
      <c r="E2" s="206"/>
      <c r="F2" s="206"/>
      <c r="H2" s="124"/>
      <c r="I2" s="124"/>
    </row>
    <row r="3" spans="1:9" ht="18">
      <c r="B3" s="125" t="s">
        <v>324</v>
      </c>
      <c r="C3" s="126"/>
      <c r="D3" s="127"/>
      <c r="E3" s="123"/>
      <c r="F3" s="123"/>
      <c r="H3" s="124"/>
      <c r="I3" s="124"/>
    </row>
    <row r="4" spans="1:9" ht="18">
      <c r="B4" s="125"/>
      <c r="C4" s="126"/>
      <c r="D4" s="127"/>
      <c r="E4" s="123"/>
      <c r="F4" s="123"/>
      <c r="H4" s="124"/>
      <c r="I4" s="124"/>
    </row>
    <row r="5" spans="1:9" ht="18">
      <c r="B5" s="125"/>
      <c r="C5" s="126"/>
      <c r="D5" s="127"/>
      <c r="E5" s="123"/>
      <c r="F5" s="123"/>
      <c r="H5" s="124"/>
      <c r="I5" s="124"/>
    </row>
    <row r="6" spans="1:9">
      <c r="A6" s="119"/>
      <c r="B6" s="119"/>
      <c r="D6" s="128"/>
      <c r="E6" s="129"/>
      <c r="F6" s="129"/>
    </row>
    <row r="7" spans="1:9" ht="18.75">
      <c r="A7" s="119"/>
      <c r="B7" s="130" t="s">
        <v>325</v>
      </c>
      <c r="C7" s="131"/>
      <c r="D7" s="132"/>
      <c r="E7" s="133"/>
      <c r="F7" s="134"/>
    </row>
    <row r="8" spans="1:9" ht="31.5">
      <c r="A8" s="119"/>
      <c r="B8" s="135" t="s">
        <v>41</v>
      </c>
      <c r="C8" s="136" t="s">
        <v>20</v>
      </c>
      <c r="D8" s="137" t="s">
        <v>326</v>
      </c>
      <c r="E8" s="138" t="s">
        <v>327</v>
      </c>
      <c r="F8" s="138" t="s">
        <v>328</v>
      </c>
    </row>
    <row r="9" spans="1:9">
      <c r="A9" s="119"/>
      <c r="B9" s="207" t="s">
        <v>29</v>
      </c>
      <c r="C9" s="208"/>
      <c r="D9" s="208"/>
      <c r="E9" s="208"/>
      <c r="F9" s="209"/>
    </row>
    <row r="10" spans="1:9" ht="17.100000000000001" customHeight="1">
      <c r="A10" s="139"/>
      <c r="B10" s="140" t="s">
        <v>329</v>
      </c>
      <c r="C10" s="140" t="s">
        <v>209</v>
      </c>
      <c r="D10" s="141">
        <v>43</v>
      </c>
      <c r="E10" s="140">
        <v>10900000</v>
      </c>
      <c r="F10" s="140">
        <v>43606134.530000001</v>
      </c>
    </row>
    <row r="11" spans="1:9">
      <c r="A11" s="139"/>
      <c r="B11" s="142" t="s">
        <v>330</v>
      </c>
      <c r="C11" s="143"/>
      <c r="D11" s="141">
        <f t="shared" ref="D11:F12" si="0">D10</f>
        <v>43</v>
      </c>
      <c r="E11" s="140">
        <f t="shared" si="0"/>
        <v>10900000</v>
      </c>
      <c r="F11" s="140">
        <f t="shared" si="0"/>
        <v>43606134.530000001</v>
      </c>
    </row>
    <row r="12" spans="1:9">
      <c r="A12" s="139"/>
      <c r="B12" s="210" t="s">
        <v>40</v>
      </c>
      <c r="C12" s="211"/>
      <c r="D12" s="141">
        <f t="shared" si="0"/>
        <v>43</v>
      </c>
      <c r="E12" s="140">
        <f t="shared" si="0"/>
        <v>10900000</v>
      </c>
      <c r="F12" s="140">
        <f t="shared" si="0"/>
        <v>43606134.530000001</v>
      </c>
    </row>
    <row r="13" spans="1:9">
      <c r="A13" s="139"/>
      <c r="B13" s="139"/>
      <c r="C13" s="139"/>
      <c r="D13" s="128"/>
      <c r="E13" s="129"/>
      <c r="F13" s="129"/>
    </row>
  </sheetData>
  <mergeCells count="4">
    <mergeCell ref="B1:E1"/>
    <mergeCell ref="B2:F2"/>
    <mergeCell ref="B9:F9"/>
    <mergeCell ref="B12:C12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0" zoomScale="120" zoomScaleNormal="120" workbookViewId="0">
      <selection activeCell="A11" sqref="A11:XFD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18" t="s">
        <v>0</v>
      </c>
      <c r="C1" s="219"/>
      <c r="D1" s="220"/>
      <c r="E1" s="6"/>
      <c r="F1" s="10"/>
      <c r="G1" s="10"/>
      <c r="H1" s="10"/>
      <c r="I1" s="10"/>
    </row>
    <row r="2" spans="2:9" ht="10.5" customHeight="1">
      <c r="B2" s="221"/>
      <c r="C2" s="222"/>
      <c r="D2" s="223"/>
      <c r="E2" s="6"/>
      <c r="F2" s="10"/>
      <c r="G2" s="10"/>
      <c r="H2" s="10"/>
      <c r="I2" s="10"/>
    </row>
    <row r="3" spans="2:9" ht="18" customHeight="1">
      <c r="B3" s="92" t="s">
        <v>314</v>
      </c>
      <c r="C3" s="6"/>
      <c r="D3" s="6"/>
      <c r="E3" s="6"/>
      <c r="F3" s="6"/>
      <c r="G3" s="6"/>
      <c r="H3" s="6"/>
      <c r="I3" s="6"/>
    </row>
    <row r="4" spans="2:9" ht="17.25" customHeight="1">
      <c r="B4" s="239" t="s">
        <v>316</v>
      </c>
      <c r="C4" s="240"/>
      <c r="D4" s="240"/>
      <c r="E4" s="240"/>
      <c r="F4" s="240"/>
      <c r="G4" s="240"/>
      <c r="H4" s="240"/>
      <c r="I4" s="241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45" t="s">
        <v>29</v>
      </c>
      <c r="C6" s="246"/>
      <c r="D6" s="246"/>
      <c r="E6" s="246"/>
      <c r="F6" s="246"/>
      <c r="G6" s="246"/>
      <c r="H6" s="246"/>
      <c r="I6" s="247"/>
    </row>
    <row r="7" spans="2:9" ht="18.75" customHeight="1">
      <c r="B7" s="110" t="s">
        <v>236</v>
      </c>
      <c r="C7" s="111" t="s">
        <v>237</v>
      </c>
      <c r="D7" s="112">
        <v>0.13</v>
      </c>
      <c r="E7" s="112">
        <v>0.13</v>
      </c>
      <c r="F7" s="112">
        <v>0.13</v>
      </c>
      <c r="G7" s="100">
        <v>1</v>
      </c>
      <c r="H7" s="100">
        <v>500</v>
      </c>
      <c r="I7" s="100">
        <v>65</v>
      </c>
    </row>
    <row r="8" spans="2:9" ht="18.75" customHeight="1">
      <c r="B8" s="113" t="s">
        <v>322</v>
      </c>
      <c r="C8" s="224"/>
      <c r="D8" s="248"/>
      <c r="E8" s="248"/>
      <c r="F8" s="249"/>
      <c r="G8" s="114">
        <f>SUM(G7)</f>
        <v>1</v>
      </c>
      <c r="H8" s="114">
        <f>SUM(H7)</f>
        <v>500</v>
      </c>
      <c r="I8" s="114">
        <f>SUM(I7)</f>
        <v>65</v>
      </c>
    </row>
    <row r="9" spans="2:9" ht="18.75" customHeight="1">
      <c r="B9" s="245" t="s">
        <v>83</v>
      </c>
      <c r="C9" s="246"/>
      <c r="D9" s="246"/>
      <c r="E9" s="246"/>
      <c r="F9" s="246"/>
      <c r="G9" s="246"/>
      <c r="H9" s="246"/>
      <c r="I9" s="247"/>
    </row>
    <row r="10" spans="2:9" ht="18.75" customHeight="1">
      <c r="B10" s="110" t="s">
        <v>321</v>
      </c>
      <c r="C10" s="111" t="s">
        <v>195</v>
      </c>
      <c r="D10" s="112">
        <v>2.2000000000000002</v>
      </c>
      <c r="E10" s="112">
        <v>2.15</v>
      </c>
      <c r="F10" s="112">
        <v>2.17</v>
      </c>
      <c r="G10" s="100">
        <v>2</v>
      </c>
      <c r="H10" s="100">
        <v>2000</v>
      </c>
      <c r="I10" s="100">
        <v>4350</v>
      </c>
    </row>
    <row r="11" spans="2:9" ht="11.25" customHeight="1">
      <c r="B11" s="113" t="s">
        <v>292</v>
      </c>
      <c r="C11" s="224"/>
      <c r="D11" s="248"/>
      <c r="E11" s="248"/>
      <c r="F11" s="249"/>
      <c r="G11" s="114">
        <f>G10</f>
        <v>2</v>
      </c>
      <c r="H11" s="114">
        <f t="shared" ref="H11:I11" si="0">H10</f>
        <v>2000</v>
      </c>
      <c r="I11" s="114">
        <f t="shared" si="0"/>
        <v>4350</v>
      </c>
    </row>
    <row r="12" spans="2:9" ht="12.75" customHeight="1">
      <c r="B12" s="115" t="s">
        <v>257</v>
      </c>
      <c r="C12" s="242"/>
      <c r="D12" s="243"/>
      <c r="E12" s="243"/>
      <c r="F12" s="244"/>
      <c r="G12" s="116">
        <f>G11+G8</f>
        <v>3</v>
      </c>
      <c r="H12" s="116">
        <f t="shared" ref="H12:I12" si="1">H11+H8</f>
        <v>2500</v>
      </c>
      <c r="I12" s="116">
        <f t="shared" si="1"/>
        <v>4415</v>
      </c>
    </row>
    <row r="13" spans="2:9" ht="18.75" customHeight="1">
      <c r="B13" s="236" t="s">
        <v>113</v>
      </c>
      <c r="C13" s="237"/>
      <c r="D13" s="237"/>
      <c r="E13" s="237"/>
      <c r="F13" s="237"/>
      <c r="G13" s="237"/>
      <c r="H13" s="237"/>
      <c r="I13" s="237"/>
    </row>
    <row r="14" spans="2:9" ht="12" customHeight="1">
      <c r="B14" s="230" t="s">
        <v>15</v>
      </c>
      <c r="C14" s="231"/>
      <c r="D14" s="232"/>
      <c r="E14" s="230" t="s">
        <v>20</v>
      </c>
      <c r="F14" s="232"/>
      <c r="G14" s="238" t="s">
        <v>44</v>
      </c>
      <c r="H14" s="231"/>
      <c r="I14" s="232"/>
    </row>
    <row r="15" spans="2:9" ht="11.45" customHeight="1">
      <c r="B15" s="233" t="s">
        <v>29</v>
      </c>
      <c r="C15" s="234"/>
      <c r="D15" s="234"/>
      <c r="E15" s="234"/>
      <c r="F15" s="234"/>
      <c r="G15" s="234"/>
      <c r="H15" s="234"/>
      <c r="I15" s="235"/>
    </row>
    <row r="16" spans="2:9" ht="11.45" customHeight="1">
      <c r="B16" s="227" t="s">
        <v>255</v>
      </c>
      <c r="C16" s="228" t="s">
        <v>256</v>
      </c>
      <c r="D16" s="229"/>
      <c r="E16" s="224" t="s">
        <v>256</v>
      </c>
      <c r="F16" s="226"/>
      <c r="G16" s="224">
        <v>3</v>
      </c>
      <c r="H16" s="225"/>
      <c r="I16" s="226"/>
    </row>
    <row r="17" spans="2:9" ht="11.45" customHeight="1">
      <c r="B17" s="227" t="s">
        <v>193</v>
      </c>
      <c r="C17" s="228"/>
      <c r="D17" s="229"/>
      <c r="E17" s="224" t="s">
        <v>194</v>
      </c>
      <c r="F17" s="226"/>
      <c r="G17" s="224" t="s">
        <v>71</v>
      </c>
      <c r="H17" s="225"/>
      <c r="I17" s="226"/>
    </row>
    <row r="18" spans="2:9" ht="11.45" customHeight="1">
      <c r="B18" s="250" t="s">
        <v>72</v>
      </c>
      <c r="C18" s="251"/>
      <c r="D18" s="251"/>
      <c r="E18" s="251"/>
      <c r="F18" s="251"/>
      <c r="G18" s="251"/>
      <c r="H18" s="251"/>
      <c r="I18" s="252"/>
    </row>
    <row r="19" spans="2:9" ht="11.45" customHeight="1">
      <c r="B19" s="227" t="s">
        <v>104</v>
      </c>
      <c r="C19" s="228"/>
      <c r="D19" s="229"/>
      <c r="E19" s="224" t="s">
        <v>105</v>
      </c>
      <c r="F19" s="226"/>
      <c r="G19" s="224">
        <v>10.98</v>
      </c>
      <c r="H19" s="225"/>
      <c r="I19" s="226"/>
    </row>
    <row r="20" spans="2:9" ht="11.45" customHeight="1">
      <c r="B20" s="227" t="s">
        <v>202</v>
      </c>
      <c r="C20" s="253"/>
      <c r="D20" s="229"/>
      <c r="E20" s="224" t="s">
        <v>203</v>
      </c>
      <c r="F20" s="226"/>
      <c r="G20" s="224">
        <v>10</v>
      </c>
      <c r="H20" s="248"/>
      <c r="I20" s="226"/>
    </row>
    <row r="21" spans="2:9" ht="11.45" customHeight="1">
      <c r="B21" s="227" t="s">
        <v>103</v>
      </c>
      <c r="C21" s="253"/>
      <c r="D21" s="229"/>
      <c r="E21" s="224" t="s">
        <v>102</v>
      </c>
      <c r="F21" s="226"/>
      <c r="G21" s="224">
        <v>1</v>
      </c>
      <c r="H21" s="248"/>
      <c r="I21" s="226"/>
    </row>
    <row r="22" spans="2:9" ht="11.45" customHeight="1">
      <c r="B22" s="212" t="s">
        <v>108</v>
      </c>
      <c r="C22" s="213"/>
      <c r="D22" s="214"/>
      <c r="E22" s="215" t="s">
        <v>109</v>
      </c>
      <c r="F22" s="216"/>
      <c r="G22" s="215">
        <v>1</v>
      </c>
      <c r="H22" s="217"/>
      <c r="I22" s="216"/>
    </row>
    <row r="23" spans="2:9" ht="11.45" customHeight="1">
      <c r="B23" s="212" t="s">
        <v>118</v>
      </c>
      <c r="C23" s="213"/>
      <c r="D23" s="214"/>
      <c r="E23" s="215" t="s">
        <v>119</v>
      </c>
      <c r="F23" s="216"/>
      <c r="G23" s="215" t="s">
        <v>71</v>
      </c>
      <c r="H23" s="217"/>
      <c r="I23" s="216"/>
    </row>
    <row r="24" spans="2:9" ht="11.45" customHeight="1">
      <c r="B24" s="257" t="s">
        <v>307</v>
      </c>
      <c r="C24" s="258"/>
      <c r="D24" s="258"/>
      <c r="E24" s="258"/>
      <c r="F24" s="258"/>
      <c r="G24" s="258"/>
      <c r="H24" s="258"/>
      <c r="I24" s="259"/>
    </row>
    <row r="25" spans="2:9" ht="11.45" customHeight="1">
      <c r="B25" s="227" t="s">
        <v>308</v>
      </c>
      <c r="C25" s="253"/>
      <c r="D25" s="229"/>
      <c r="E25" s="224" t="s">
        <v>309</v>
      </c>
      <c r="F25" s="226"/>
      <c r="G25" s="224" t="s">
        <v>71</v>
      </c>
      <c r="H25" s="248"/>
      <c r="I25" s="226"/>
    </row>
    <row r="26" spans="2:9" ht="11.45" customHeight="1">
      <c r="B26" s="257" t="s">
        <v>93</v>
      </c>
      <c r="C26" s="258"/>
      <c r="D26" s="258"/>
      <c r="E26" s="258"/>
      <c r="F26" s="258"/>
      <c r="G26" s="258"/>
      <c r="H26" s="258"/>
      <c r="I26" s="259"/>
    </row>
    <row r="27" spans="2:9" ht="11.45" customHeight="1">
      <c r="B27" s="227" t="s">
        <v>278</v>
      </c>
      <c r="C27" s="253"/>
      <c r="D27" s="229"/>
      <c r="E27" s="224" t="s">
        <v>279</v>
      </c>
      <c r="F27" s="226"/>
      <c r="G27" s="224" t="s">
        <v>71</v>
      </c>
      <c r="H27" s="248"/>
      <c r="I27" s="226"/>
    </row>
    <row r="28" spans="2:9" ht="11.45" customHeight="1">
      <c r="B28" s="227" t="s">
        <v>258</v>
      </c>
      <c r="C28" s="253"/>
      <c r="D28" s="229"/>
      <c r="E28" s="224" t="s">
        <v>259</v>
      </c>
      <c r="F28" s="226"/>
      <c r="G28" s="224" t="s">
        <v>71</v>
      </c>
      <c r="H28" s="248"/>
      <c r="I28" s="226"/>
    </row>
    <row r="29" spans="2:9" ht="11.45" customHeight="1">
      <c r="B29" s="227" t="s">
        <v>251</v>
      </c>
      <c r="C29" s="253"/>
      <c r="D29" s="229"/>
      <c r="E29" s="224" t="s">
        <v>252</v>
      </c>
      <c r="F29" s="226"/>
      <c r="G29" s="224" t="s">
        <v>71</v>
      </c>
      <c r="H29" s="248"/>
      <c r="I29" s="226"/>
    </row>
    <row r="30" spans="2:9" ht="11.45" customHeight="1">
      <c r="B30" s="227" t="s">
        <v>228</v>
      </c>
      <c r="C30" s="253"/>
      <c r="D30" s="229"/>
      <c r="E30" s="224" t="s">
        <v>229</v>
      </c>
      <c r="F30" s="226"/>
      <c r="G30" s="224">
        <v>1</v>
      </c>
      <c r="H30" s="248"/>
      <c r="I30" s="226"/>
    </row>
    <row r="31" spans="2:9" ht="11.45" customHeight="1">
      <c r="B31" s="254" t="s">
        <v>191</v>
      </c>
      <c r="C31" s="253"/>
      <c r="D31" s="255"/>
      <c r="E31" s="256" t="s">
        <v>192</v>
      </c>
      <c r="F31" s="249"/>
      <c r="G31" s="256" t="s">
        <v>71</v>
      </c>
      <c r="H31" s="248"/>
      <c r="I31" s="249"/>
    </row>
    <row r="32" spans="2:9" ht="11.45" customHeight="1">
      <c r="B32" s="254" t="s">
        <v>167</v>
      </c>
      <c r="C32" s="253"/>
      <c r="D32" s="255"/>
      <c r="E32" s="256" t="s">
        <v>166</v>
      </c>
      <c r="F32" s="249"/>
      <c r="G32" s="256">
        <v>0.5</v>
      </c>
      <c r="H32" s="248"/>
      <c r="I32" s="249"/>
    </row>
    <row r="33" spans="2:9" ht="11.45" customHeight="1">
      <c r="B33" s="212" t="s">
        <v>172</v>
      </c>
      <c r="C33" s="213"/>
      <c r="D33" s="214"/>
      <c r="E33" s="260" t="s">
        <v>173</v>
      </c>
      <c r="F33" s="260"/>
      <c r="G33" s="215" t="s">
        <v>71</v>
      </c>
      <c r="H33" s="217"/>
      <c r="I33" s="216"/>
    </row>
    <row r="34" spans="2:9" ht="11.45" customHeight="1">
      <c r="B34" s="212" t="s">
        <v>107</v>
      </c>
      <c r="C34" s="213"/>
      <c r="D34" s="214"/>
      <c r="E34" s="215" t="s">
        <v>106</v>
      </c>
      <c r="F34" s="216"/>
      <c r="G34" s="215" t="s">
        <v>71</v>
      </c>
      <c r="H34" s="217"/>
      <c r="I34" s="216"/>
    </row>
    <row r="35" spans="2:9" ht="11.45" customHeight="1">
      <c r="B35" s="212" t="s">
        <v>297</v>
      </c>
      <c r="C35" s="213"/>
      <c r="D35" s="214"/>
      <c r="E35" s="215" t="s">
        <v>300</v>
      </c>
      <c r="F35" s="216"/>
      <c r="G35" s="215" t="s">
        <v>71</v>
      </c>
      <c r="H35" s="217"/>
      <c r="I35" s="216"/>
    </row>
    <row r="36" spans="2:9" ht="11.45" customHeight="1">
      <c r="B36" s="212" t="s">
        <v>299</v>
      </c>
      <c r="C36" s="213"/>
      <c r="D36" s="214"/>
      <c r="E36" s="215" t="s">
        <v>301</v>
      </c>
      <c r="F36" s="216"/>
      <c r="G36" s="215" t="s">
        <v>71</v>
      </c>
      <c r="H36" s="217"/>
      <c r="I36" s="216"/>
    </row>
    <row r="37" spans="2:9" ht="11.45" customHeight="1">
      <c r="B37" s="212" t="s">
        <v>298</v>
      </c>
      <c r="C37" s="213"/>
      <c r="D37" s="214"/>
      <c r="E37" s="215" t="s">
        <v>302</v>
      </c>
      <c r="F37" s="216"/>
      <c r="G37" s="215" t="s">
        <v>71</v>
      </c>
      <c r="H37" s="217"/>
      <c r="I37" s="216"/>
    </row>
    <row r="38" spans="2:9" ht="11.45" customHeight="1">
      <c r="B38" s="212" t="s">
        <v>306</v>
      </c>
      <c r="C38" s="213"/>
      <c r="D38" s="214"/>
      <c r="E38" s="215" t="s">
        <v>305</v>
      </c>
      <c r="F38" s="216"/>
      <c r="G38" s="215"/>
      <c r="H38" s="217"/>
      <c r="I38" s="216"/>
    </row>
  </sheetData>
  <mergeCells count="75">
    <mergeCell ref="G28:I28"/>
    <mergeCell ref="B22:D22"/>
    <mergeCell ref="B16:D16"/>
    <mergeCell ref="E16:F16"/>
    <mergeCell ref="G16:I16"/>
    <mergeCell ref="B27:D27"/>
    <mergeCell ref="E27:F27"/>
    <mergeCell ref="G27:I27"/>
    <mergeCell ref="B19:D19"/>
    <mergeCell ref="E19:F19"/>
    <mergeCell ref="G19:I19"/>
    <mergeCell ref="E23:F23"/>
    <mergeCell ref="E22:F22"/>
    <mergeCell ref="G22:I22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B26:I26"/>
    <mergeCell ref="G23:I23"/>
    <mergeCell ref="B23:D23"/>
    <mergeCell ref="E25:F25"/>
    <mergeCell ref="G25:I25"/>
    <mergeCell ref="B24:I24"/>
    <mergeCell ref="B25:D25"/>
    <mergeCell ref="B30:D30"/>
    <mergeCell ref="G32:I32"/>
    <mergeCell ref="G31:I31"/>
    <mergeCell ref="E30:F30"/>
    <mergeCell ref="G30:I30"/>
    <mergeCell ref="B28:D28"/>
    <mergeCell ref="E28:F28"/>
    <mergeCell ref="B18:I18"/>
    <mergeCell ref="B21:D21"/>
    <mergeCell ref="E21:F21"/>
    <mergeCell ref="G21:I21"/>
    <mergeCell ref="B20:D20"/>
    <mergeCell ref="E20:F20"/>
    <mergeCell ref="G20:I20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9:I9"/>
    <mergeCell ref="C11:F11"/>
    <mergeCell ref="B6:I6"/>
    <mergeCell ref="C8:F8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20" zoomScaleNormal="120" workbookViewId="0">
      <selection activeCell="A11" sqref="A11:XFD11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1" t="s">
        <v>0</v>
      </c>
      <c r="C1" s="261"/>
      <c r="D1" s="5"/>
      <c r="E1" s="5"/>
      <c r="F1" s="5"/>
    </row>
    <row r="2" spans="1:6" ht="27.95" customHeight="1">
      <c r="A2" s="4"/>
      <c r="B2" s="262" t="s">
        <v>314</v>
      </c>
      <c r="C2" s="262"/>
      <c r="D2" s="262"/>
      <c r="E2" s="262"/>
      <c r="F2" s="262"/>
    </row>
    <row r="3" spans="1:6" ht="42.75" customHeight="1">
      <c r="B3" s="239" t="s">
        <v>45</v>
      </c>
      <c r="C3" s="240"/>
      <c r="D3" s="240"/>
      <c r="E3" s="240"/>
      <c r="F3" s="240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75</v>
      </c>
      <c r="C11" s="98" t="s">
        <v>50</v>
      </c>
      <c r="D11" s="99" t="s">
        <v>80</v>
      </c>
      <c r="E11" s="103">
        <v>951110</v>
      </c>
      <c r="F11" s="16" t="s">
        <v>53</v>
      </c>
    </row>
    <row r="12" spans="1:6" ht="20.100000000000001" customHeight="1">
      <c r="B12" s="97" t="s">
        <v>75</v>
      </c>
      <c r="C12" s="98" t="s">
        <v>55</v>
      </c>
      <c r="D12" s="99" t="s">
        <v>78</v>
      </c>
      <c r="E12" s="100">
        <v>965050</v>
      </c>
      <c r="F12" s="16" t="s">
        <v>53</v>
      </c>
    </row>
    <row r="13" spans="1:6" ht="20.100000000000001" customHeight="1">
      <c r="B13" s="11" t="s">
        <v>76</v>
      </c>
      <c r="C13" s="17" t="s">
        <v>57</v>
      </c>
      <c r="D13" s="15" t="s">
        <v>114</v>
      </c>
      <c r="E13" s="14" t="s">
        <v>53</v>
      </c>
      <c r="F13" s="16" t="s">
        <v>53</v>
      </c>
    </row>
    <row r="14" spans="1:6" ht="20.100000000000001" customHeight="1">
      <c r="B14" s="11" t="s">
        <v>75</v>
      </c>
      <c r="C14" s="17" t="s">
        <v>57</v>
      </c>
      <c r="D14" s="15" t="s">
        <v>115</v>
      </c>
      <c r="E14" s="14">
        <v>978181.82</v>
      </c>
      <c r="F14" s="16" t="s">
        <v>53</v>
      </c>
    </row>
    <row r="15" spans="1:6" ht="20.100000000000001" customHeight="1">
      <c r="B15" s="11" t="s">
        <v>120</v>
      </c>
      <c r="C15" s="17" t="s">
        <v>50</v>
      </c>
      <c r="D15" s="15" t="s">
        <v>122</v>
      </c>
      <c r="E15" s="14" t="s">
        <v>53</v>
      </c>
      <c r="F15" s="16" t="s">
        <v>53</v>
      </c>
    </row>
    <row r="16" spans="1:6" ht="20.100000000000001" customHeight="1">
      <c r="B16" s="11" t="s">
        <v>121</v>
      </c>
      <c r="C16" s="17" t="s">
        <v>55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120</v>
      </c>
      <c r="C17" s="17" t="s">
        <v>55</v>
      </c>
      <c r="D17" s="15" t="s">
        <v>124</v>
      </c>
      <c r="E17" s="14" t="s">
        <v>53</v>
      </c>
      <c r="F17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Shahad E</cp:lastModifiedBy>
  <cp:lastPrinted>2026-08-06T10:46:46Z</cp:lastPrinted>
  <dcterms:created xsi:type="dcterms:W3CDTF">2024-09-12T06:50:39Z</dcterms:created>
  <dcterms:modified xsi:type="dcterms:W3CDTF">2026-08-06T10:47:57Z</dcterms:modified>
</cp:coreProperties>
</file>